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codeName="ThisWorkbook" defaultThemeVersion="124226"/>
  <mc:AlternateContent xmlns:mc="http://schemas.openxmlformats.org/markup-compatibility/2006">
    <mc:Choice Requires="x15">
      <x15ac:absPath xmlns:x15ac="http://schemas.microsoft.com/office/spreadsheetml/2010/11/ac" url="C:\Users\o.heaulme\Desktop\Aléa Contrôles\Amiante\Mode opératoire\"/>
    </mc:Choice>
  </mc:AlternateContent>
  <xr:revisionPtr revIDLastSave="0" documentId="8_{0E910714-FC39-4828-B688-FFC182D3509E}" xr6:coauthVersionLast="33" xr6:coauthVersionMax="33" xr10:uidLastSave="{00000000-0000-0000-0000-000000000000}"/>
  <workbookProtection workbookPassword="DC8F" lockStructure="1"/>
  <bookViews>
    <workbookView xWindow="0" yWindow="0" windowWidth="21600" windowHeight="9980" tabRatio="310" xr2:uid="{00000000-000D-0000-FFFF-FFFF00000000}"/>
  </bookViews>
  <sheets>
    <sheet name="Grille" sheetId="1" r:id="rId1"/>
    <sheet name="Niveaux d'empoussièrement" sheetId="4" state="hidden" r:id="rId2"/>
    <sheet name="Durée de l'intervention" sheetId="5" state="hidden" r:id="rId3"/>
  </sheets>
  <definedNames>
    <definedName name="_xlnm._FilterDatabase" localSheetId="0" hidden="1">Grille!$C$9:$D$90</definedName>
    <definedName name="_xlnm.Print_Titles" localSheetId="0">Grille!$9:$9</definedName>
    <definedName name="niveau">'Niveaux d''empoussièrement'!$1:$1048576</definedName>
    <definedName name="_xlnm.Print_Area" localSheetId="0">Grille!$A$1:$X$92</definedName>
  </definedNames>
  <calcPr calcId="179017"/>
</workbook>
</file>

<file path=xl/calcChain.xml><?xml version="1.0" encoding="utf-8"?>
<calcChain xmlns="http://schemas.openxmlformats.org/spreadsheetml/2006/main">
  <c r="C47" i="1" l="1"/>
  <c r="AA65" i="1" l="1"/>
  <c r="C49" i="1" l="1"/>
  <c r="AA12" i="1" l="1"/>
  <c r="AA19" i="1"/>
  <c r="AA20" i="1"/>
  <c r="AA21" i="1"/>
  <c r="AA22" i="1"/>
  <c r="AA23" i="1"/>
  <c r="AA24" i="1"/>
  <c r="AA25" i="1"/>
  <c r="AA39" i="1"/>
  <c r="AA45" i="1"/>
  <c r="AA46" i="1"/>
  <c r="AA47" i="1"/>
  <c r="AA48" i="1"/>
  <c r="AA49" i="1"/>
  <c r="AA52" i="1"/>
  <c r="AA83" i="1"/>
  <c r="AA86" i="1"/>
  <c r="AA89" i="1"/>
  <c r="AA90" i="1"/>
  <c r="U74" i="1"/>
  <c r="S74" i="1"/>
  <c r="F74" i="1" s="1"/>
  <c r="K74" i="1"/>
  <c r="J74" i="1"/>
  <c r="U75" i="1"/>
  <c r="S75" i="1"/>
  <c r="F75" i="1" s="1"/>
  <c r="K75" i="1"/>
  <c r="J75" i="1"/>
  <c r="U76" i="1"/>
  <c r="S76" i="1"/>
  <c r="F76" i="1" s="1"/>
  <c r="K76" i="1"/>
  <c r="J76" i="1"/>
  <c r="T76" i="1" l="1"/>
  <c r="V76" i="1" s="1"/>
  <c r="AA76" i="1" s="1"/>
  <c r="T75" i="1"/>
  <c r="V75" i="1" s="1"/>
  <c r="AA75" i="1" s="1"/>
  <c r="T74" i="1"/>
  <c r="V74" i="1" s="1"/>
  <c r="AA74" i="1" s="1"/>
  <c r="C46" i="1" l="1"/>
  <c r="K49" i="1" l="1"/>
  <c r="K48" i="1"/>
  <c r="K47" i="1"/>
  <c r="K46" i="1"/>
  <c r="J47" i="1" l="1"/>
  <c r="C48" i="1"/>
  <c r="S48" i="1"/>
  <c r="F48" i="1" s="1"/>
  <c r="J48" i="1"/>
  <c r="J49" i="1"/>
  <c r="S49" i="1"/>
  <c r="T49" i="1" s="1"/>
  <c r="U49" i="1" s="1"/>
  <c r="T48" i="1" l="1"/>
  <c r="U48" i="1" s="1"/>
  <c r="F49" i="1"/>
  <c r="J36" i="1"/>
  <c r="J37" i="1"/>
  <c r="J38" i="1"/>
  <c r="J35" i="1"/>
  <c r="R36" i="1"/>
  <c r="Q36" i="1"/>
  <c r="P36" i="1"/>
  <c r="K36" i="1"/>
  <c r="R15" i="1"/>
  <c r="Q15" i="1"/>
  <c r="P15" i="1"/>
  <c r="S36" i="1" l="1"/>
  <c r="F36" i="1" s="1"/>
  <c r="S47" i="1"/>
  <c r="F47" i="1" s="1"/>
  <c r="J41" i="1"/>
  <c r="R14" i="1"/>
  <c r="Q14" i="1"/>
  <c r="P14" i="1"/>
  <c r="K14" i="1"/>
  <c r="J14" i="1"/>
  <c r="P34" i="1"/>
  <c r="Q34" i="1"/>
  <c r="R34" i="1"/>
  <c r="P35" i="1"/>
  <c r="Q35" i="1"/>
  <c r="R35" i="1"/>
  <c r="P37" i="1"/>
  <c r="Q37" i="1"/>
  <c r="R37" i="1"/>
  <c r="P38" i="1"/>
  <c r="Q38" i="1"/>
  <c r="R38" i="1"/>
  <c r="P33" i="1"/>
  <c r="Q33" i="1"/>
  <c r="R33" i="1"/>
  <c r="P27" i="1"/>
  <c r="Q27" i="1"/>
  <c r="R27" i="1"/>
  <c r="P28" i="1"/>
  <c r="Q28" i="1"/>
  <c r="R28" i="1"/>
  <c r="P29" i="1"/>
  <c r="Q29" i="1"/>
  <c r="R29" i="1"/>
  <c r="P30" i="1"/>
  <c r="Q30" i="1"/>
  <c r="R30" i="1"/>
  <c r="P31" i="1"/>
  <c r="Q31" i="1"/>
  <c r="R31" i="1"/>
  <c r="P32" i="1"/>
  <c r="Q32" i="1"/>
  <c r="R32" i="1"/>
  <c r="R26" i="1"/>
  <c r="Q26" i="1"/>
  <c r="P26" i="1"/>
  <c r="K38" i="1"/>
  <c r="K37" i="1"/>
  <c r="K35" i="1"/>
  <c r="K89" i="1"/>
  <c r="U77" i="1"/>
  <c r="U73" i="1"/>
  <c r="T36" i="1" l="1"/>
  <c r="U36" i="1" s="1"/>
  <c r="V36" i="1" s="1"/>
  <c r="AA36" i="1" s="1"/>
  <c r="T47" i="1"/>
  <c r="U47" i="1" s="1"/>
  <c r="S14" i="1"/>
  <c r="F14" i="1" s="1"/>
  <c r="S35" i="1"/>
  <c r="F35" i="1" s="1"/>
  <c r="S37" i="1"/>
  <c r="F37" i="1" s="1"/>
  <c r="S38" i="1"/>
  <c r="F38" i="1" s="1"/>
  <c r="T14" i="1" l="1"/>
  <c r="U14" i="1" s="1"/>
  <c r="V14" i="1" s="1"/>
  <c r="AA14" i="1" s="1"/>
  <c r="T38" i="1"/>
  <c r="U38" i="1" s="1"/>
  <c r="V38" i="1" s="1"/>
  <c r="AA38" i="1" s="1"/>
  <c r="T35" i="1"/>
  <c r="U35" i="1" s="1"/>
  <c r="V35" i="1" s="1"/>
  <c r="AA35" i="1" s="1"/>
  <c r="T37" i="1"/>
  <c r="U37" i="1" s="1"/>
  <c r="V37" i="1" s="1"/>
  <c r="AA37" i="1" s="1"/>
  <c r="U57" i="1" l="1"/>
  <c r="K57" i="1"/>
  <c r="S12" i="1"/>
  <c r="F12" i="1" s="1"/>
  <c r="K12" i="1"/>
  <c r="J12" i="1"/>
  <c r="V57" i="1" l="1"/>
  <c r="AA57" i="1" s="1"/>
  <c r="T12" i="1"/>
  <c r="U12" i="1" s="1"/>
  <c r="S43" i="1"/>
  <c r="F43" i="1" s="1"/>
  <c r="K43" i="1"/>
  <c r="J43" i="1"/>
  <c r="J51" i="1"/>
  <c r="J40" i="1"/>
  <c r="S40" i="1"/>
  <c r="F40" i="1" s="1"/>
  <c r="K40" i="1"/>
  <c r="S13" i="1"/>
  <c r="F13" i="1" s="1"/>
  <c r="K13" i="1"/>
  <c r="J13" i="1"/>
  <c r="S11" i="1"/>
  <c r="F11" i="1" s="1"/>
  <c r="K11" i="1"/>
  <c r="J11" i="1"/>
  <c r="T43" i="1" l="1"/>
  <c r="U43" i="1" s="1"/>
  <c r="V43" i="1" s="1"/>
  <c r="AA43" i="1" s="1"/>
  <c r="T13" i="1"/>
  <c r="U13" i="1" s="1"/>
  <c r="V13" i="1" s="1"/>
  <c r="AA13" i="1" s="1"/>
  <c r="T40" i="1"/>
  <c r="U40" i="1" s="1"/>
  <c r="V40" i="1" s="1"/>
  <c r="AA40" i="1" s="1"/>
  <c r="T11" i="1"/>
  <c r="U11" i="1" s="1"/>
  <c r="V11" i="1" s="1"/>
  <c r="AA11" i="1" s="1"/>
  <c r="S16" i="1" l="1"/>
  <c r="F16" i="1" s="1"/>
  <c r="K16" i="1"/>
  <c r="J16" i="1"/>
  <c r="T16" i="1" l="1"/>
  <c r="U16" i="1" s="1"/>
  <c r="V16" i="1" s="1"/>
  <c r="AA16" i="1" s="1"/>
  <c r="J44" i="1"/>
  <c r="K44" i="1"/>
  <c r="S44" i="1"/>
  <c r="F44" i="1" s="1"/>
  <c r="J45" i="1"/>
  <c r="K45" i="1"/>
  <c r="S45" i="1"/>
  <c r="F45" i="1" s="1"/>
  <c r="J46" i="1"/>
  <c r="S46" i="1"/>
  <c r="F46" i="1" s="1"/>
  <c r="S50" i="1"/>
  <c r="F50" i="1" s="1"/>
  <c r="K50" i="1"/>
  <c r="J50" i="1"/>
  <c r="T45" i="1" l="1"/>
  <c r="T50" i="1"/>
  <c r="U50" i="1" s="1"/>
  <c r="V50" i="1" s="1"/>
  <c r="AA50" i="1" s="1"/>
  <c r="T46" i="1"/>
  <c r="U46" i="1" s="1"/>
  <c r="S29" i="1"/>
  <c r="K29" i="1"/>
  <c r="J29" i="1"/>
  <c r="S28" i="1"/>
  <c r="K28" i="1"/>
  <c r="J28" i="1"/>
  <c r="S30" i="1"/>
  <c r="K30" i="1"/>
  <c r="J30" i="1"/>
  <c r="O57" i="1"/>
  <c r="O58" i="1"/>
  <c r="F58" i="1" s="1"/>
  <c r="O59" i="1"/>
  <c r="F59" i="1" s="1"/>
  <c r="O60" i="1"/>
  <c r="F60" i="1" s="1"/>
  <c r="O61" i="1"/>
  <c r="F61" i="1" s="1"/>
  <c r="O62" i="1"/>
  <c r="F62" i="1" s="1"/>
  <c r="O63" i="1"/>
  <c r="F63" i="1" s="1"/>
  <c r="O56" i="1"/>
  <c r="S80" i="1"/>
  <c r="F80" i="1" s="1"/>
  <c r="K80" i="1"/>
  <c r="J80" i="1"/>
  <c r="S81" i="1"/>
  <c r="F81" i="1" s="1"/>
  <c r="K81" i="1"/>
  <c r="J81" i="1"/>
  <c r="S79" i="1"/>
  <c r="F79" i="1" s="1"/>
  <c r="K79" i="1"/>
  <c r="J79" i="1"/>
  <c r="S78" i="1"/>
  <c r="F78" i="1" s="1"/>
  <c r="K78" i="1"/>
  <c r="J78" i="1"/>
  <c r="S85" i="1"/>
  <c r="F85" i="1" s="1"/>
  <c r="K85" i="1"/>
  <c r="J85" i="1"/>
  <c r="S89" i="1"/>
  <c r="F89" i="1" s="1"/>
  <c r="J89" i="1"/>
  <c r="T78" i="1" l="1"/>
  <c r="F30" i="1"/>
  <c r="T30" i="1"/>
  <c r="U30" i="1" s="1"/>
  <c r="AA30" i="1" s="1"/>
  <c r="F28" i="1"/>
  <c r="F27" i="1" s="1"/>
  <c r="T28" i="1"/>
  <c r="F29" i="1"/>
  <c r="T29" i="1"/>
  <c r="U29" i="1" s="1"/>
  <c r="AA29" i="1" s="1"/>
  <c r="T44" i="1"/>
  <c r="U45" i="1"/>
  <c r="T85" i="1"/>
  <c r="U85" i="1" s="1"/>
  <c r="V85" i="1" s="1"/>
  <c r="AA85" i="1" s="1"/>
  <c r="T79" i="1"/>
  <c r="U79" i="1" s="1"/>
  <c r="V79" i="1" s="1"/>
  <c r="AA79" i="1" s="1"/>
  <c r="T80" i="1"/>
  <c r="U80" i="1" s="1"/>
  <c r="V80" i="1" s="1"/>
  <c r="AA80" i="1" s="1"/>
  <c r="T81" i="1"/>
  <c r="U81" i="1" s="1"/>
  <c r="V81" i="1" s="1"/>
  <c r="AA81" i="1" s="1"/>
  <c r="T89" i="1"/>
  <c r="U89" i="1" s="1"/>
  <c r="J77" i="1"/>
  <c r="J71" i="1"/>
  <c r="S73" i="1"/>
  <c r="F73" i="1" s="1"/>
  <c r="K73" i="1"/>
  <c r="J73" i="1"/>
  <c r="S77" i="1"/>
  <c r="F77" i="1" s="1"/>
  <c r="K77" i="1"/>
  <c r="S65" i="1"/>
  <c r="F65" i="1" s="1"/>
  <c r="K65" i="1"/>
  <c r="J65" i="1"/>
  <c r="U28" i="1" l="1"/>
  <c r="T27" i="1"/>
  <c r="U44" i="1"/>
  <c r="T77" i="1"/>
  <c r="V77" i="1" s="1"/>
  <c r="AA77" i="1" s="1"/>
  <c r="T73" i="1"/>
  <c r="T65" i="1"/>
  <c r="U65" i="1" s="1"/>
  <c r="S64" i="1"/>
  <c r="F64" i="1" s="1"/>
  <c r="S70" i="1"/>
  <c r="F70" i="1" s="1"/>
  <c r="K70" i="1"/>
  <c r="J70" i="1"/>
  <c r="S69" i="1"/>
  <c r="F69" i="1" s="1"/>
  <c r="K69" i="1"/>
  <c r="J69" i="1"/>
  <c r="S68" i="1"/>
  <c r="F68" i="1" s="1"/>
  <c r="K68" i="1"/>
  <c r="J68" i="1"/>
  <c r="S67" i="1"/>
  <c r="F67" i="1" s="1"/>
  <c r="K67" i="1"/>
  <c r="J67" i="1"/>
  <c r="S71" i="1"/>
  <c r="F71" i="1" s="1"/>
  <c r="K71" i="1"/>
  <c r="S66" i="1"/>
  <c r="F66" i="1" s="1"/>
  <c r="K66" i="1"/>
  <c r="J66" i="1"/>
  <c r="J72" i="1"/>
  <c r="K72" i="1"/>
  <c r="S72" i="1"/>
  <c r="F72" i="1" s="1"/>
  <c r="AA28" i="1" l="1"/>
  <c r="U27" i="1"/>
  <c r="V44" i="1"/>
  <c r="AA44" i="1" s="1"/>
  <c r="V73" i="1"/>
  <c r="AA73" i="1" s="1"/>
  <c r="T66" i="1"/>
  <c r="U66" i="1" s="1"/>
  <c r="V66" i="1" s="1"/>
  <c r="AA66" i="1" s="1"/>
  <c r="T71" i="1"/>
  <c r="T67" i="1"/>
  <c r="U67" i="1" s="1"/>
  <c r="V67" i="1" s="1"/>
  <c r="AA67" i="1" s="1"/>
  <c r="T68" i="1"/>
  <c r="U68" i="1" s="1"/>
  <c r="V68" i="1" s="1"/>
  <c r="AA68" i="1" s="1"/>
  <c r="T70" i="1"/>
  <c r="T72" i="1"/>
  <c r="U72" i="1" s="1"/>
  <c r="V72" i="1" s="1"/>
  <c r="AA72" i="1" s="1"/>
  <c r="S54" i="1"/>
  <c r="F54" i="1" s="1"/>
  <c r="K54" i="1"/>
  <c r="J54" i="1"/>
  <c r="U71" i="1" l="1"/>
  <c r="V71" i="1" s="1"/>
  <c r="AA71" i="1" s="1"/>
  <c r="U70" i="1"/>
  <c r="V70" i="1" s="1"/>
  <c r="AA70" i="1" s="1"/>
  <c r="T69" i="1"/>
  <c r="T64" i="1" s="1"/>
  <c r="T54" i="1"/>
  <c r="U54" i="1" s="1"/>
  <c r="V54" i="1" s="1"/>
  <c r="AA54" i="1" s="1"/>
  <c r="K62" i="1"/>
  <c r="K59" i="1"/>
  <c r="K60" i="1"/>
  <c r="K61" i="1"/>
  <c r="K63" i="1"/>
  <c r="S62" i="1"/>
  <c r="J62" i="1"/>
  <c r="S61" i="1"/>
  <c r="J61" i="1"/>
  <c r="S60" i="1"/>
  <c r="J60" i="1"/>
  <c r="S59" i="1"/>
  <c r="J59" i="1"/>
  <c r="S58" i="1"/>
  <c r="K58" i="1"/>
  <c r="J58" i="1"/>
  <c r="S56" i="1"/>
  <c r="F56" i="1" s="1"/>
  <c r="K56" i="1"/>
  <c r="J56" i="1"/>
  <c r="S57" i="1"/>
  <c r="F57" i="1" s="1"/>
  <c r="J57" i="1"/>
  <c r="S53" i="1"/>
  <c r="F53" i="1" s="1"/>
  <c r="K53" i="1"/>
  <c r="J53" i="1"/>
  <c r="S55" i="1"/>
  <c r="F55" i="1" s="1"/>
  <c r="K55" i="1"/>
  <c r="J55" i="1"/>
  <c r="S63" i="1"/>
  <c r="J63" i="1"/>
  <c r="J90" i="1"/>
  <c r="U69" i="1" l="1"/>
  <c r="T60" i="1"/>
  <c r="T59" i="1"/>
  <c r="T58" i="1"/>
  <c r="T61" i="1"/>
  <c r="T55" i="1"/>
  <c r="U55" i="1" s="1"/>
  <c r="V55" i="1" s="1"/>
  <c r="AA55" i="1" s="1"/>
  <c r="T53" i="1"/>
  <c r="U53" i="1" s="1"/>
  <c r="V53" i="1" s="1"/>
  <c r="AA53" i="1" s="1"/>
  <c r="T63" i="1"/>
  <c r="V63" i="1" s="1"/>
  <c r="AA63" i="1" s="1"/>
  <c r="T62" i="1"/>
  <c r="V62" i="1" s="1"/>
  <c r="AA62" i="1" s="1"/>
  <c r="V69" i="1" l="1"/>
  <c r="U64" i="1"/>
  <c r="V64" i="1" s="1"/>
  <c r="U62" i="1"/>
  <c r="U60" i="1"/>
  <c r="V60" i="1" s="1"/>
  <c r="AA60" i="1" s="1"/>
  <c r="U61" i="1"/>
  <c r="V61" i="1" s="1"/>
  <c r="AA61" i="1" s="1"/>
  <c r="U58" i="1"/>
  <c r="V58" i="1" s="1"/>
  <c r="AA58" i="1" s="1"/>
  <c r="U59" i="1"/>
  <c r="V59" i="1" s="1"/>
  <c r="AA59" i="1" s="1"/>
  <c r="U63" i="1"/>
  <c r="J15" i="1" l="1"/>
  <c r="J17" i="1"/>
  <c r="J18" i="1"/>
  <c r="J19" i="1"/>
  <c r="J20" i="1"/>
  <c r="J21" i="1"/>
  <c r="J22" i="1"/>
  <c r="J23" i="1"/>
  <c r="J24" i="1"/>
  <c r="J26" i="1"/>
  <c r="J27" i="1"/>
  <c r="J31" i="1"/>
  <c r="J32" i="1"/>
  <c r="J33" i="1"/>
  <c r="J34" i="1"/>
  <c r="J42" i="1"/>
  <c r="J52" i="1"/>
  <c r="J64" i="1"/>
  <c r="J82" i="1"/>
  <c r="J83" i="1"/>
  <c r="J84" i="1"/>
  <c r="J86" i="1"/>
  <c r="J87" i="1"/>
  <c r="J88" i="1"/>
  <c r="S87" i="1"/>
  <c r="S88" i="1"/>
  <c r="S90" i="1"/>
  <c r="S15" i="1"/>
  <c r="S17" i="1"/>
  <c r="S18" i="1"/>
  <c r="S19" i="1"/>
  <c r="S20" i="1"/>
  <c r="S21" i="1"/>
  <c r="S22" i="1"/>
  <c r="S23" i="1"/>
  <c r="S24" i="1"/>
  <c r="S26" i="1"/>
  <c r="S27" i="1"/>
  <c r="V27" i="1" s="1"/>
  <c r="AA27" i="1" s="1"/>
  <c r="S31" i="1"/>
  <c r="S32" i="1"/>
  <c r="S33" i="1"/>
  <c r="S34" i="1"/>
  <c r="S41" i="1"/>
  <c r="S42" i="1"/>
  <c r="S51" i="1"/>
  <c r="F51" i="1" s="1"/>
  <c r="S52" i="1"/>
  <c r="F52" i="1" s="1"/>
  <c r="S82" i="1"/>
  <c r="S83" i="1"/>
  <c r="S84" i="1"/>
  <c r="S86" i="1"/>
  <c r="F83" i="1" l="1"/>
  <c r="K15" i="1"/>
  <c r="K17" i="1"/>
  <c r="K18" i="1"/>
  <c r="K19" i="1"/>
  <c r="K20" i="1"/>
  <c r="K21" i="1"/>
  <c r="K22" i="1"/>
  <c r="K23" i="1"/>
  <c r="K24" i="1"/>
  <c r="K26" i="1"/>
  <c r="K27" i="1"/>
  <c r="K31" i="1"/>
  <c r="T31" i="1" s="1"/>
  <c r="U31" i="1" s="1"/>
  <c r="V31" i="1" s="1"/>
  <c r="AA31" i="1" s="1"/>
  <c r="K32" i="1"/>
  <c r="T32" i="1" s="1"/>
  <c r="U32" i="1" s="1"/>
  <c r="V32" i="1" s="1"/>
  <c r="AA32" i="1" s="1"/>
  <c r="K33" i="1"/>
  <c r="T33" i="1" s="1"/>
  <c r="U33" i="1" s="1"/>
  <c r="V33" i="1" s="1"/>
  <c r="AA33" i="1" s="1"/>
  <c r="K34" i="1"/>
  <c r="T34" i="1" s="1"/>
  <c r="U34" i="1" s="1"/>
  <c r="V34" i="1" s="1"/>
  <c r="AA34" i="1" s="1"/>
  <c r="K41" i="1"/>
  <c r="K42" i="1"/>
  <c r="K51" i="1"/>
  <c r="K52" i="1"/>
  <c r="K64" i="1"/>
  <c r="K82" i="1"/>
  <c r="K83" i="1"/>
  <c r="K84" i="1"/>
  <c r="K86" i="1"/>
  <c r="K87" i="1"/>
  <c r="K88" i="1"/>
  <c r="K90" i="1"/>
  <c r="A3" i="4" l="1"/>
  <c r="A4" i="4" s="1"/>
  <c r="D3" i="4"/>
  <c r="D4" i="4"/>
  <c r="D2" i="4"/>
  <c r="T15" i="1" l="1"/>
  <c r="U15" i="1" s="1"/>
  <c r="V15" i="1" s="1"/>
  <c r="AA15" i="1" s="1"/>
  <c r="T19" i="1"/>
  <c r="U19" i="1" s="1"/>
  <c r="T20" i="1"/>
  <c r="U20" i="1" s="1"/>
  <c r="T23" i="1"/>
  <c r="U23" i="1" s="1"/>
  <c r="T24" i="1"/>
  <c r="U24" i="1" s="1"/>
  <c r="T41" i="1"/>
  <c r="U41" i="1" s="1"/>
  <c r="T51" i="1"/>
  <c r="U51" i="1" s="1"/>
  <c r="V51" i="1" s="1"/>
  <c r="AA51" i="1" s="1"/>
  <c r="T86" i="1"/>
  <c r="U86" i="1" s="1"/>
  <c r="T90" i="1"/>
  <c r="T17" i="1"/>
  <c r="U17" i="1" s="1"/>
  <c r="V17" i="1" s="1"/>
  <c r="AA17" i="1" s="1"/>
  <c r="T18" i="1"/>
  <c r="U18" i="1" s="1"/>
  <c r="V18" i="1" s="1"/>
  <c r="AA18" i="1" s="1"/>
  <c r="T21" i="1"/>
  <c r="U21" i="1" s="1"/>
  <c r="T22" i="1"/>
  <c r="U22" i="1" s="1"/>
  <c r="T26" i="1"/>
  <c r="U26" i="1" s="1"/>
  <c r="T42" i="1"/>
  <c r="U42" i="1" s="1"/>
  <c r="T52" i="1"/>
  <c r="U52" i="1" s="1"/>
  <c r="T82" i="1"/>
  <c r="T84" i="1"/>
  <c r="T87" i="1"/>
  <c r="U87" i="1" s="1"/>
  <c r="T88" i="1"/>
  <c r="U88" i="1" s="1"/>
  <c r="F82" i="1"/>
  <c r="F20" i="1"/>
  <c r="U84" i="1" l="1"/>
  <c r="U83" i="1" s="1"/>
  <c r="T83" i="1"/>
  <c r="U82" i="1"/>
  <c r="U78" i="1"/>
  <c r="V78" i="1" s="1"/>
  <c r="AA78" i="1" s="1"/>
  <c r="U90" i="1"/>
  <c r="F90" i="1"/>
  <c r="F88" i="1"/>
  <c r="V88" i="1"/>
  <c r="AA88" i="1" s="1"/>
  <c r="V87" i="1"/>
  <c r="AA87" i="1" s="1"/>
  <c r="V42" i="1"/>
  <c r="AA42" i="1" s="1"/>
  <c r="V26" i="1"/>
  <c r="AA26" i="1" s="1"/>
  <c r="V41" i="1"/>
  <c r="AA41" i="1" s="1"/>
  <c r="F23" i="1"/>
  <c r="F17" i="1"/>
  <c r="F42" i="1"/>
  <c r="F33" i="1"/>
  <c r="F21" i="1"/>
  <c r="F18" i="1"/>
  <c r="F32" i="1"/>
  <c r="F41" i="1"/>
  <c r="F22" i="1"/>
  <c r="F34" i="1"/>
  <c r="F15" i="1"/>
  <c r="F31" i="1"/>
  <c r="F26" i="1"/>
  <c r="F24" i="1"/>
  <c r="F19" i="1"/>
  <c r="F87" i="1"/>
  <c r="F84" i="1"/>
  <c r="V84" i="1" l="1"/>
  <c r="AA84" i="1" s="1"/>
  <c r="V82" i="1"/>
  <c r="AA82" i="1" s="1"/>
  <c r="T57" i="1" l="1"/>
  <c r="U56" i="1" s="1"/>
  <c r="AA56" i="1" l="1"/>
  <c r="AA91" i="1" s="1"/>
  <c r="V91" i="1" s="1"/>
  <c r="T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F3291</author>
  </authors>
  <commentList>
    <comment ref="A9" authorId="0" shapeId="0" xr:uid="{00000000-0006-0000-0000-000001000000}">
      <text>
        <r>
          <rPr>
            <sz val="9"/>
            <color indexed="81"/>
            <rFont val="Tahoma"/>
            <family val="2"/>
          </rPr>
          <t xml:space="preserve">Les textes cités ci-dessous sont issus du Code du Travail hormis ceux qui ont une mention (CSP : pour Code de la Santé Publque…)
</t>
        </r>
      </text>
    </comment>
    <comment ref="C9" authorId="0" shapeId="0" xr:uid="{00000000-0006-0000-0000-000002000000}">
      <text>
        <r>
          <rPr>
            <sz val="9"/>
            <color indexed="81"/>
            <rFont val="Tahoma"/>
            <family val="2"/>
          </rPr>
          <t xml:space="preserve">La cellule est "noircie" quand le point est précisé dans les obligations d'élaboration du PDRE issues de l'Art. R.4412-133 et/ou à vérifier. Elle peut être "grisée" quand on a la possiblité de la mettre en œuvre sans l'obligation réglementaire.  </t>
        </r>
      </text>
    </comment>
    <comment ref="V9" authorId="0" shapeId="0" xr:uid="{00000000-0006-0000-0000-000003000000}">
      <text>
        <r>
          <rPr>
            <sz val="9"/>
            <color indexed="81"/>
            <rFont val="Tahoma"/>
            <family val="2"/>
          </rPr>
          <t xml:space="preserve">V : vérifié
AV : à vérifier
</t>
        </r>
      </text>
    </comment>
  </commentList>
</comments>
</file>

<file path=xl/sharedStrings.xml><?xml version="1.0" encoding="utf-8"?>
<sst xmlns="http://schemas.openxmlformats.org/spreadsheetml/2006/main" count="182" uniqueCount="167">
  <si>
    <t>Observations</t>
  </si>
  <si>
    <t>Précisions</t>
  </si>
  <si>
    <t>MOA</t>
  </si>
  <si>
    <t>Non</t>
  </si>
  <si>
    <t>Textes</t>
  </si>
  <si>
    <t>Signalement et innacessibilité du chantier</t>
  </si>
  <si>
    <t>-</t>
  </si>
  <si>
    <t>Désignation</t>
  </si>
  <si>
    <t>Durée de chaque vacation (≤2h30)</t>
  </si>
  <si>
    <t>Durée maximale quotidienne des vacations (≤ 6h00)</t>
  </si>
  <si>
    <t>Matériau</t>
  </si>
  <si>
    <t>Technique</t>
  </si>
  <si>
    <t>Niveau 1
(E ≤ 100 F/L)</t>
  </si>
  <si>
    <t>Niv. 2 
(100 ≤ E ≤ 6 000 F/L)</t>
  </si>
  <si>
    <t>Niv. 3 
(6 000 ≤ E ≤ 25 000 F/L)</t>
  </si>
  <si>
    <t>Matériau // Technique</t>
  </si>
  <si>
    <t>Niveau</t>
  </si>
  <si>
    <t>NC</t>
  </si>
  <si>
    <t>Oui</t>
  </si>
  <si>
    <t>C</t>
  </si>
  <si>
    <t>oui</t>
  </si>
  <si>
    <t>valeur</t>
  </si>
  <si>
    <t>Notices de postes</t>
  </si>
  <si>
    <t>RENSEIGNEMENTS GENERAUX</t>
  </si>
  <si>
    <t>RENSEIGNEMENTS SUR L'EVALUATION</t>
  </si>
  <si>
    <t>Type d'appareils de protection respiratoire :</t>
  </si>
  <si>
    <t>Adduction d'air (débit &gt; 300 l/min…)</t>
  </si>
  <si>
    <t>Isolement de la zone de travail (séparation physique…)</t>
  </si>
  <si>
    <t>Calfeutrement de la zone de travail (neutralisation et obturation des dispositfs de ventilation, des ouvertures…)</t>
  </si>
  <si>
    <t>Dispositif de protection (film de propreté : résistant et étanche )</t>
  </si>
  <si>
    <t>Dispositif de protection doublé (film de propreté : résistant et étanche )</t>
  </si>
  <si>
    <t>Ramassage et évacuation au fur et à mesure</t>
  </si>
  <si>
    <t>Processus mis en œuvre</t>
  </si>
  <si>
    <t>Numéro du processus</t>
  </si>
  <si>
    <t>Non précisé</t>
  </si>
  <si>
    <t>V/AV</t>
  </si>
  <si>
    <t>Arrêté du 23 février 2012 (Art. 2 5°)</t>
  </si>
  <si>
    <t>Localisation de la zone à traiter :</t>
  </si>
  <si>
    <t>Autres (cas particulier)</t>
  </si>
  <si>
    <t>Date de commencement de l'opération</t>
  </si>
  <si>
    <t>Durée probable de l'opération</t>
  </si>
  <si>
    <t>Caractéristiques des équipements de protection individuelle (EPI) adaptés au niveau d'empoussièrement :</t>
  </si>
  <si>
    <t>Vêtement de protection à usage unique avec capuche de type 5</t>
  </si>
  <si>
    <t>Bottes décontaminables ou sur-chaussures à usage unique</t>
  </si>
  <si>
    <t>Demi masque ou masque complet avec filtres P3</t>
  </si>
  <si>
    <t>Les surfaces, les structures et les équipements sont décontaminables</t>
  </si>
  <si>
    <t>Caractéristiques des équipements de protection collective (EPC) adaptés au niveau d'empoussièrement :</t>
  </si>
  <si>
    <t>Film de propreté sur les surfaces, les structures et les équipements non décontaminables et susceptibles d'être pollués</t>
  </si>
  <si>
    <t>La durée doit intégrer le temps d'habillage et de décontamination</t>
  </si>
  <si>
    <t>Prise en compte des conditions climatiques (courbe de MEYER INRS)</t>
  </si>
  <si>
    <t>R. 4412-112</t>
  </si>
  <si>
    <t>Bilan aéraulique prévisionnel pour les travaux sous confinement</t>
  </si>
  <si>
    <t>Date de suivi individuel renforcé (visite médicale)</t>
  </si>
  <si>
    <t>Noms des SST (sauveteurs secouristes du travail) + date de validité de leur formation</t>
  </si>
  <si>
    <t>Nom de l'entreprise et coordonnées</t>
  </si>
  <si>
    <t xml:space="preserve">Protection de la séparation physique, des structures, des équipements non décontaminables </t>
  </si>
  <si>
    <t>Organisation du travail adaptée</t>
  </si>
  <si>
    <t xml:space="preserve">L’employeur doit prendre toutes mesures pour rendre inaccessible les lieux de l'opération et mettre en œuvre une signalétique indiquant :
 - le niveau d’empoussièrement estimé 
 - les EPI obligatoires
</t>
  </si>
  <si>
    <t>Cf. : outils méthodologiques Carsat et Direccte des Pays de la Loire</t>
  </si>
  <si>
    <t>NOMBRE DE POINTS A VERIFIER VOIRE A MODIFIER :</t>
  </si>
  <si>
    <t>Nom de l'entreprise</t>
  </si>
  <si>
    <t>Empoussierement</t>
  </si>
  <si>
    <t>Référence du MO</t>
  </si>
  <si>
    <t>Nature de l'intervention</t>
  </si>
  <si>
    <t>R. 4412-146</t>
  </si>
  <si>
    <t>Durée prévisible de l'intervention</t>
  </si>
  <si>
    <t>supérieure à 5 jours</t>
  </si>
  <si>
    <t>R. 4412-148</t>
  </si>
  <si>
    <t>R. 4412-148 (1)</t>
  </si>
  <si>
    <t>R.4412-148 (2)</t>
  </si>
  <si>
    <t>R. 4412-148 (2)</t>
  </si>
  <si>
    <t>R. 4412-97 et 148 (3)</t>
  </si>
  <si>
    <t>R.4412-145 (1)</t>
  </si>
  <si>
    <t>R. 4412-145 (2)</t>
  </si>
  <si>
    <t>R. 4412-145 (4)</t>
  </si>
  <si>
    <t xml:space="preserve">R.4412-98, 100 à 106 et 145 (3) </t>
  </si>
  <si>
    <t>R.4412-124</t>
  </si>
  <si>
    <r>
      <t xml:space="preserve">Modalités de protection de l'environnement du chantier :
</t>
    </r>
    <r>
      <rPr>
        <sz val="10"/>
        <color theme="3" tint="-0.499984740745262"/>
        <rFont val="Verdana"/>
        <family val="2"/>
      </rPr>
      <t>Recours à un organisme accrédité si des mesures réglementaires sont réalisées</t>
    </r>
  </si>
  <si>
    <r>
      <t xml:space="preserve">Travaux ne nécessitant pas d'être réalisés sous confinement
</t>
    </r>
    <r>
      <rPr>
        <i/>
        <sz val="10"/>
        <color theme="1"/>
        <rFont val="Verdana"/>
        <family val="2"/>
      </rPr>
      <t>(NB : le bilan aéraulique pour l'UMD est obligatoirement fourni par le constructeur)</t>
    </r>
  </si>
  <si>
    <t>Transmission du mode opératoire (MO) :</t>
  </si>
  <si>
    <t xml:space="preserve">R.4412-99,108,109, 111 et 145 (4) </t>
  </si>
  <si>
    <t>Précisé dans le MO</t>
  </si>
  <si>
    <t>inférieure à 15 minutes</t>
  </si>
  <si>
    <t>entre 15 minutes et 5 jours</t>
  </si>
  <si>
    <t>R. 4412-145 (6)</t>
  </si>
  <si>
    <t>R. 4412-118, 119 et 145 (9)</t>
  </si>
  <si>
    <t>R. 4412-39, 116 et 145 (5)</t>
  </si>
  <si>
    <t>R.4412-121 à 123 et 145 (8)</t>
  </si>
  <si>
    <t>R.4412-108, 145 (6) 
Arrêté du 08 avril 2013</t>
  </si>
  <si>
    <t>Commentaires</t>
  </si>
  <si>
    <t>Date de l'utilisation de l'outil</t>
  </si>
  <si>
    <t xml:space="preserve">Lorsque la durée de l'intervention est supérieure à 5 jours :
   - à l'inspecteur du travail territorialement compétent du lieu de l'intervention
   - au service prévention de la Carsat du lieu de l'intervention
   - à l'OPPBTP le cas échéant </t>
  </si>
  <si>
    <t>Nom du rédacteur du MO</t>
  </si>
  <si>
    <t>Nom de l'utilisateur de l'outil</t>
  </si>
  <si>
    <t>Intervention réalisée à l'intérieur d'un immeuble, d'une installation industrielle…</t>
  </si>
  <si>
    <t>Intervention réalisée en milieu extérieur</t>
  </si>
  <si>
    <t>Lieu (adresse exacte de l'intervention)</t>
  </si>
  <si>
    <t>RENSEIGNEMENTS SUR L'INTERVENTION SI LA DUREE DES TRAVAUX EST SUPERIEURE A 5 JOURS</t>
  </si>
  <si>
    <t>Coordonnées du responsable de l'intervention 
(téléphone portable pour joindre le responsable)</t>
  </si>
  <si>
    <r>
      <t xml:space="preserve">Fenêtre de visualisation aménagée dans le confinement
</t>
    </r>
    <r>
      <rPr>
        <i/>
        <sz val="10"/>
        <color theme="1"/>
        <rFont val="Verdana"/>
        <family val="2"/>
      </rPr>
      <t>Sauf impossibilité technique justifiée dans le MO</t>
    </r>
  </si>
  <si>
    <t>Date de délivrance des attestations de compétence de la formation</t>
  </si>
  <si>
    <t xml:space="preserve">Liste récapitulative, en annexe du MO, des travailleurs susceptibles d'être affectés mentionnant </t>
  </si>
  <si>
    <r>
      <t xml:space="preserve">Evaluation du niveau d'empoussièrement mis en œuvre par l'estimation et le contrôle du niveau d'empoussièrement : </t>
    </r>
    <r>
      <rPr>
        <b/>
        <sz val="10"/>
        <color rgb="FF00B050"/>
        <rFont val="Verdana"/>
        <family val="2"/>
      </rPr>
      <t>1</t>
    </r>
    <r>
      <rPr>
        <b/>
        <sz val="10"/>
        <color theme="1"/>
        <rFont val="Verdana"/>
        <family val="2"/>
      </rPr>
      <t xml:space="preserve">, </t>
    </r>
    <r>
      <rPr>
        <b/>
        <sz val="10"/>
        <color rgb="FFFFC000"/>
        <rFont val="Verdana"/>
        <family val="2"/>
      </rPr>
      <t>2</t>
    </r>
    <r>
      <rPr>
        <b/>
        <sz val="10"/>
        <color theme="1"/>
        <rFont val="Verdana"/>
        <family val="2"/>
      </rPr>
      <t xml:space="preserve"> ou </t>
    </r>
    <r>
      <rPr>
        <b/>
        <sz val="10"/>
        <color rgb="FFFF0000"/>
        <rFont val="Verdana"/>
        <family val="2"/>
      </rPr>
      <t>3</t>
    </r>
  </si>
  <si>
    <t>Moyens de décontamination appropriés au niveau d'empoussièrement du/des processus mis en œuvre</t>
  </si>
  <si>
    <t>Douchage des équipements de protection individuelle</t>
  </si>
  <si>
    <t>Douchage des appareils de protection respiratoire</t>
  </si>
  <si>
    <t>Douchage d'hygiène</t>
  </si>
  <si>
    <r>
      <t>Procédure de gestion des déchets établie avec :</t>
    </r>
    <r>
      <rPr>
        <sz val="10"/>
        <color theme="3" tint="-0.499984740745262"/>
        <rFont val="Verdana"/>
        <family val="2"/>
      </rPr>
      <t xml:space="preserve">
</t>
    </r>
  </si>
  <si>
    <t>Nombre de non-conformité</t>
  </si>
  <si>
    <t>R. 4412-145 (7) 
R.4412-109 (4) 
R.4412-96 (3) 
Arrêté du 7 mars 2013 (Art.5)</t>
  </si>
  <si>
    <t>Procédure de décontamination des personnes et des équipements établie avec :</t>
  </si>
  <si>
    <t>L'avis du CHSCT ou à défaut des DP reste en vigueur jusqu'à la mise en application du CSE (Comité social et économique).</t>
  </si>
  <si>
    <t>Avis a priori du médecin, du CHSCT ou à défaut des DP sur le mode opératoire (MO) lors de son élaboration et de toute modification</t>
  </si>
  <si>
    <t>R. 4412-147
Note DGT du 5/12/17</t>
  </si>
  <si>
    <t>Après son élaboration et de toute modification :
    - à l'inspecteur du travail territorialement compétent de votre entreprise
    - au service prévention de votre Carsat
    - à l'OPPBTP le cas échéant</t>
  </si>
  <si>
    <t>Avant la première mise en œuvre :
   - à l'inspecteur du travail territorialement compétent du lieu de l'intervention
   - au service prévention de la Carsat du lieu de l'intervention 
   - à l'OPPBTP le cas échéant</t>
  </si>
  <si>
    <t>Le rédacteur du MO a suivi la formation encadrement technique sous-section 4 ou mixte</t>
  </si>
  <si>
    <t>Certification de l'entreprise (non obligatoire pour la sous-section 4)</t>
  </si>
  <si>
    <t>Nom du Donneur d'ordre (et coordonnées)</t>
  </si>
  <si>
    <t>Nom du Coordonnateur SPS le cas échéant (et coordonnées)</t>
  </si>
  <si>
    <r>
      <t xml:space="preserve">Rapport de repérage amiante :
    - Rapport de repérage avant travaux (RAT) 
   </t>
    </r>
    <r>
      <rPr>
        <sz val="10"/>
        <color theme="3" tint="-0.499984740745262"/>
        <rFont val="Verdana"/>
        <family val="2"/>
      </rPr>
      <t xml:space="preserve"> - Dossier Technique amiante (DTA), 
    - Rapports de repérage avant démolition,
    - Dossier amiante parties privatives - DAPP,
    - Ou tout document équivalent</t>
    </r>
  </si>
  <si>
    <r>
      <t xml:space="preserve">Description de l'environnement où les travaux sont réalisés </t>
    </r>
    <r>
      <rPr>
        <sz val="10"/>
        <color theme="3" tint="-0.499984740745262"/>
        <rFont val="Verdana"/>
        <family val="2"/>
      </rPr>
      <t>(ex.: magasin dans une galerie commerciale, signalement et inaccessibilité du chantier,  coactivité…)</t>
    </r>
  </si>
  <si>
    <t>R. 4412-117, 148 (4) et R 4624-22 et 28
Arrêté du 23 février 2013</t>
  </si>
  <si>
    <t>Décrire les travaux qui seront effectués sur les matériaux, les équipements et les articles susceptibles d'émettre des fibres d'amiante.</t>
  </si>
  <si>
    <t>Matériaux concernés</t>
  </si>
  <si>
    <t>Préciser le type, la quantité, la surface, la longueur, le nombre de pièces, l'état de conservation…</t>
  </si>
  <si>
    <t>Vérifier si le choix de la méthode correspond à la moins émissive grace aux moyens de protection collective :
1) Abattage des poussières
2) Aspiration des poussières à la source
3) Sédimentation continue des fibres en suspension dans l'air</t>
  </si>
  <si>
    <t>Descriptif des méthodes de travail et moyens techniques mis en œuvre :</t>
  </si>
  <si>
    <r>
      <t xml:space="preserve">Eléments de contrôle du respect de la VLEP (8h)
</t>
    </r>
    <r>
      <rPr>
        <i/>
        <sz val="10"/>
        <rFont val="Verdana"/>
        <family val="2"/>
      </rPr>
      <t>(ex. : Note technique INRS HST n°231 de juin 2013, outil méthodologique CARSAT et DIRECCTE des Pays de la Loire)</t>
    </r>
  </si>
  <si>
    <t>Prélèvements individuels réalisés en situations significatives d'exposition en intégrant les différentes phases opérationnelles</t>
  </si>
  <si>
    <t>Gants étanches aux particules et compatibles avec l’activité exercée</t>
  </si>
  <si>
    <r>
      <t>FFP3 à usage unique
(admis</t>
    </r>
    <r>
      <rPr>
        <i/>
        <u/>
        <sz val="10"/>
        <color rgb="FFFF0000"/>
        <rFont val="Verdana"/>
        <family val="2"/>
      </rPr>
      <t xml:space="preserve"> uniquement pour des opérations de niveau 1 inférieures à 15 minutes</t>
    </r>
    <r>
      <rPr>
        <sz val="10"/>
        <color theme="1"/>
        <rFont val="Verdana"/>
        <family val="2"/>
      </rPr>
      <t>)</t>
    </r>
  </si>
  <si>
    <t>TM2P à ventilation assistée avec filtres P3</t>
  </si>
  <si>
    <t>TH3P à ventilation assistée avec filtres P3</t>
  </si>
  <si>
    <t>TM3P à ventilation assistée (débit &gt; 160 /min) avec filtres P3</t>
  </si>
  <si>
    <t>Vêtement de protection ventilé étanche</t>
  </si>
  <si>
    <t>R.4412-111, 145 (6) 
Arrêté du 07 mars 2013
Note DGT du 18/10/15</t>
  </si>
  <si>
    <t>Conditionnement, manutention, étiquetage</t>
  </si>
  <si>
    <t>Stockage inaccessible aux tiers</t>
  </si>
  <si>
    <t>Transport, élimination vers filière autorisée</t>
  </si>
  <si>
    <t>Précision : aucun déchets de matériaux amiantés ne peut être éliminé en ISDI (installation de stockage de déchets inertes)</t>
  </si>
  <si>
    <t>Préciser le nombre de vacation quotidienne ainsi que la durée des pauses entre les vacations.</t>
  </si>
  <si>
    <t xml:space="preserve">Tenir compte de la pénibilité (posture, effort).
Pour consulter la courbe de Meyer, se référer à www.inrs.fr </t>
  </si>
  <si>
    <t>Régles d'hygiène, consignes d'emploi des EPC, des EPI par poste de travail, risques…</t>
  </si>
  <si>
    <t>Guides</t>
  </si>
  <si>
    <t>ED6027</t>
  </si>
  <si>
    <t>ED6142</t>
  </si>
  <si>
    <t>ED6244</t>
  </si>
  <si>
    <t>ED6247</t>
  </si>
  <si>
    <t>ED6273</t>
  </si>
  <si>
    <t>ED6028</t>
  </si>
  <si>
    <t>ND2137</t>
  </si>
  <si>
    <t>A titre d'exemple pour les immeubles bâtis :</t>
  </si>
  <si>
    <t>(*) : Cet outil découle de la réglementation en vigueur et s'appuie sur les éléments techniques issus des guides de prévention INRS ED6027, ED6142, ED6244, ED6262... disponibles sur www.inrs.fr</t>
  </si>
  <si>
    <r>
      <t>Vérifier que ce dernier a suivi la formation "</t>
    </r>
    <r>
      <rPr>
        <sz val="10"/>
        <color indexed="8"/>
        <rFont val="Verdana"/>
        <family val="2"/>
      </rPr>
      <t>encadrement technique</t>
    </r>
    <r>
      <rPr>
        <sz val="10"/>
        <color theme="1"/>
        <rFont val="Verdana"/>
        <family val="2"/>
      </rPr>
      <t>" et est à jour de son recyclage.</t>
    </r>
  </si>
  <si>
    <t>Nom et coordonnées du service de santé au travail, de l'inspection du travail…</t>
  </si>
  <si>
    <t>Nom du Maître d'œuvre (et coordonnées)</t>
  </si>
  <si>
    <t>Description du lieu de l'intervention, joindre : 
schémas, plans, croquis, photos pour illustrer la zone de travail et les matériaux contenant de l'amiante (MCA) à traiter
Exemple : pour les terres amiantifères se référer INRS ED 6142</t>
  </si>
  <si>
    <t>Un processus correspond au tryptique : 
   - matériau amianté concerné 
   - technique de l'intervention
   - moyens de protection collective (MPC)</t>
  </si>
  <si>
    <t>Les méthodes de travail et moyens de travail mis en œuvre sont adaptés pour éviter la dispersion de fibres. 
(Lorsque la phase préparatoire est émissive, indiquer les modalités de prévention mises en œuvre)</t>
  </si>
  <si>
    <t>Est-ce que le niveau d'empoussièrement estimé du processus considéré est issu de campagnes : Carto ou autres bases de données existantes ?
(L'utilisateur doit s'assurer que le processus et les condions de mises en oeuvre sont strictement identiques à ceux choisis pour la référence)</t>
  </si>
  <si>
    <t>EvR : Evaluation des risques</t>
  </si>
  <si>
    <t>L'intervention réalisée doit garantir le non dépassement du seuil fixé par le code de santé publique (CSP) dans l'environnement de l'intervention. Le cas échéant, il faudra prévenir les autorités compétentes (donneur d'ordre et préfet) du dépassement.</t>
  </si>
  <si>
    <t>Les procédures de décontamination sont à moduler selon le niveau d'empoussièrement.
Exemple : Une UMD à trois compartiments avec douche(s) peut permettre à l'entreprise de répondre à cette exigence.</t>
  </si>
  <si>
    <t>DMT 69 TL21</t>
  </si>
  <si>
    <t>OUTIL METHODOLOGIQUE D'AIDE A L'ELABORATION 
DES MODES OPERATOIRES (MO)*</t>
  </si>
  <si>
    <t xml:space="preserve">Cet outil a été réalisé avec la collaboration du Ministère du travail, de l'INRS. Il a pour objet de vérifer l'ensemble des élèments que doit contenir un MO (Cocher et renseigner uniquement les cellules grisées).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</si>
</sst>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Verdana"/>
      <family val="2"/>
    </font>
    <font>
      <sz val="10"/>
      <name val="Verdana"/>
      <family val="2"/>
    </font>
    <font>
      <b/>
      <sz val="10"/>
      <name val="Verdana"/>
      <family val="2"/>
    </font>
    <font>
      <b/>
      <sz val="8"/>
      <name val="Verdana"/>
      <family val="2"/>
    </font>
    <font>
      <sz val="10"/>
      <color indexed="8"/>
      <name val="Verdana"/>
      <family val="2"/>
    </font>
    <font>
      <b/>
      <sz val="10"/>
      <color theme="1"/>
      <name val="Verdana"/>
      <family val="2"/>
    </font>
    <font>
      <sz val="8"/>
      <color theme="1"/>
      <name val="Verdana"/>
      <family val="2"/>
    </font>
    <font>
      <b/>
      <sz val="10"/>
      <color theme="3" tint="-0.499984740745262"/>
      <name val="Verdana"/>
      <family val="2"/>
    </font>
    <font>
      <sz val="12"/>
      <color theme="1"/>
      <name val="Verdana"/>
      <family val="2"/>
    </font>
    <font>
      <b/>
      <sz val="9"/>
      <color theme="1"/>
      <name val="Verdana"/>
      <family val="2"/>
    </font>
    <font>
      <sz val="9"/>
      <color theme="1"/>
      <name val="Verdana"/>
      <family val="2"/>
    </font>
    <font>
      <b/>
      <sz val="8"/>
      <color theme="1"/>
      <name val="Verdana"/>
      <family val="2"/>
    </font>
    <font>
      <b/>
      <sz val="20"/>
      <color theme="3"/>
      <name val="Verdana"/>
      <family val="2"/>
    </font>
    <font>
      <sz val="14"/>
      <color rgb="FFFF0000"/>
      <name val="Verdana"/>
      <family val="2"/>
    </font>
    <font>
      <b/>
      <sz val="12"/>
      <color theme="1"/>
      <name val="Verdana"/>
      <family val="2"/>
    </font>
    <font>
      <b/>
      <sz val="10"/>
      <color rgb="FF00B050"/>
      <name val="Verdana"/>
      <family val="2"/>
    </font>
    <font>
      <b/>
      <sz val="10"/>
      <color rgb="FFFFC000"/>
      <name val="Verdana"/>
      <family val="2"/>
    </font>
    <font>
      <b/>
      <sz val="10"/>
      <color rgb="FFFF0000"/>
      <name val="Verdana"/>
      <family val="2"/>
    </font>
    <font>
      <sz val="7"/>
      <color theme="1"/>
      <name val="Verdana"/>
      <family val="2"/>
    </font>
    <font>
      <sz val="7"/>
      <color theme="3" tint="-0.499984740745262"/>
      <name val="Verdana"/>
      <family val="2"/>
    </font>
    <font>
      <i/>
      <sz val="10"/>
      <color theme="1"/>
      <name val="Verdana"/>
      <family val="2"/>
    </font>
    <font>
      <b/>
      <sz val="14"/>
      <color theme="0"/>
      <name val="Verdana"/>
      <family val="2"/>
    </font>
    <font>
      <sz val="10"/>
      <color theme="3" tint="-0.499984740745262"/>
      <name val="Verdana"/>
      <family val="2"/>
    </font>
    <font>
      <sz val="10"/>
      <color theme="0" tint="-0.14999847407452621"/>
      <name val="Verdana"/>
      <family val="2"/>
    </font>
    <font>
      <sz val="9"/>
      <color indexed="81"/>
      <name val="Tahoma"/>
      <family val="2"/>
    </font>
    <font>
      <i/>
      <u/>
      <sz val="10"/>
      <color rgb="FFFF0000"/>
      <name val="Verdana"/>
      <family val="2"/>
    </font>
    <font>
      <sz val="12"/>
      <color theme="0" tint="-0.14999847407452621"/>
      <name val="Verdana"/>
      <family val="2"/>
    </font>
    <font>
      <i/>
      <sz val="10"/>
      <name val="Verdana"/>
      <family val="2"/>
    </font>
    <font>
      <sz val="10"/>
      <color theme="0" tint="-0.249977111117893"/>
      <name val="Verdana"/>
      <family val="2"/>
    </font>
    <font>
      <sz val="10"/>
      <color theme="2" tint="-9.9978637043366805E-2"/>
      <name val="Verdana"/>
      <family val="2"/>
    </font>
    <font>
      <b/>
      <sz val="12"/>
      <color theme="3"/>
      <name val="Verdana"/>
      <family val="2"/>
    </font>
    <font>
      <b/>
      <sz val="10"/>
      <color theme="3"/>
      <name val="Verdana"/>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3"/>
        <bgColor indexed="64"/>
      </patternFill>
    </fill>
    <fill>
      <patternFill patternType="solid">
        <fgColor theme="0" tint="-0.14999847407452621"/>
        <bgColor indexed="64"/>
      </patternFill>
    </fill>
  </fills>
  <borders count="157">
    <border>
      <left/>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theme="2" tint="-9.9948118533890809E-2"/>
      </bottom>
      <diagonal/>
    </border>
    <border>
      <left/>
      <right/>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diagonal/>
    </border>
    <border>
      <left style="thin">
        <color indexed="64"/>
      </left>
      <right/>
      <top style="thin">
        <color indexed="64"/>
      </top>
      <bottom style="thin">
        <color theme="2" tint="-9.9948118533890809E-2"/>
      </bottom>
      <diagonal/>
    </border>
    <border>
      <left style="thin">
        <color indexed="64"/>
      </left>
      <right style="medium">
        <color indexed="64"/>
      </right>
      <top style="thin">
        <color indexed="64"/>
      </top>
      <bottom style="thin">
        <color theme="2" tint="-9.9948118533890809E-2"/>
      </bottom>
      <diagonal/>
    </border>
    <border>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medium">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thin">
        <color indexed="64"/>
      </right>
      <top style="double">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style="thin">
        <color theme="0" tint="-0.34998626667073579"/>
      </top>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indexed="64"/>
      </right>
      <top style="thin">
        <color theme="0" tint="-0.34998626667073579"/>
      </top>
      <bottom style="thin">
        <color theme="0" tint="-0.24994659260841701"/>
      </bottom>
      <diagonal/>
    </border>
    <border>
      <left style="medium">
        <color indexed="64"/>
      </left>
      <right style="thin">
        <color indexed="64"/>
      </right>
      <top style="medium">
        <color indexed="64"/>
      </top>
      <bottom style="thin">
        <color theme="1"/>
      </bottom>
      <diagonal/>
    </border>
    <border>
      <left style="thin">
        <color indexed="64"/>
      </left>
      <right/>
      <top style="medium">
        <color indexed="64"/>
      </top>
      <bottom style="thin">
        <color theme="1"/>
      </bottom>
      <diagonal/>
    </border>
    <border>
      <left/>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indexed="64"/>
      </left>
      <right style="medium">
        <color indexed="64"/>
      </right>
      <top style="medium">
        <color indexed="64"/>
      </top>
      <bottom style="thin">
        <color theme="1"/>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style="thin">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thin">
        <color indexed="64"/>
      </right>
      <top style="thin">
        <color theme="0" tint="-0.34998626667073579"/>
      </top>
      <bottom style="medium">
        <color indexed="64"/>
      </bottom>
      <diagonal/>
    </border>
    <border>
      <left style="thin">
        <color indexed="64"/>
      </left>
      <right style="medium">
        <color indexed="64"/>
      </right>
      <top style="thin">
        <color theme="1"/>
      </top>
      <bottom/>
      <diagonal/>
    </border>
    <border>
      <left style="thin">
        <color indexed="64"/>
      </left>
      <right style="medium">
        <color indexed="64"/>
      </right>
      <top style="thin">
        <color theme="0" tint="-0.34998626667073579"/>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theme="0" tint="-0.34998626667073579"/>
      </top>
      <bottom style="thin">
        <color theme="0" tint="-0.34998626667073579"/>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medium">
        <color indexed="64"/>
      </left>
      <right style="thin">
        <color indexed="64"/>
      </right>
      <top style="thin">
        <color theme="1"/>
      </top>
      <bottom/>
      <diagonal/>
    </border>
    <border>
      <left style="thin">
        <color indexed="64"/>
      </left>
      <right style="medium">
        <color indexed="64"/>
      </right>
      <top/>
      <bottom style="thin">
        <color theme="1"/>
      </bottom>
      <diagonal/>
    </border>
    <border>
      <left style="medium">
        <color indexed="64"/>
      </left>
      <right style="thin">
        <color indexed="64"/>
      </right>
      <top/>
      <bottom style="thin">
        <color theme="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indexed="64"/>
      </right>
      <top style="thin">
        <color theme="0" tint="-0.24994659260841701"/>
      </top>
      <bottom style="thin">
        <color theme="0" tint="-0.34998626667073579"/>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double">
        <color indexed="64"/>
      </top>
      <bottom style="thin">
        <color theme="0" tint="-0.24994659260841701"/>
      </bottom>
      <diagonal/>
    </border>
    <border>
      <left style="medium">
        <color indexed="64"/>
      </left>
      <right style="thin">
        <color indexed="64"/>
      </right>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indexed="64"/>
      </left>
      <right style="thin">
        <color indexed="64"/>
      </right>
      <top style="thin">
        <color theme="1"/>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indexed="64"/>
      </top>
      <bottom style="thin">
        <color theme="0" tint="-0.24994659260841701"/>
      </bottom>
      <diagonal/>
    </border>
    <border>
      <left/>
      <right/>
      <top style="thin">
        <color theme="0" tint="-0.24994659260841701"/>
      </top>
      <bottom/>
      <diagonal/>
    </border>
    <border>
      <left style="medium">
        <color indexed="64"/>
      </left>
      <right style="thin">
        <color indexed="64"/>
      </right>
      <top style="thin">
        <color theme="0" tint="-0.24994659260841701"/>
      </top>
      <bottom style="thin">
        <color theme="0" tint="-0.14996795556505021"/>
      </bottom>
      <diagonal/>
    </border>
    <border>
      <left style="thin">
        <color indexed="64"/>
      </left>
      <right/>
      <top style="thin">
        <color theme="0" tint="-0.24994659260841701"/>
      </top>
      <bottom style="thin">
        <color theme="0" tint="-0.14996795556505021"/>
      </bottom>
      <diagonal/>
    </border>
    <border>
      <left/>
      <right/>
      <top style="thin">
        <color theme="0" tint="-0.24994659260841701"/>
      </top>
      <bottom style="thin">
        <color theme="0" tint="-0.14996795556505021"/>
      </bottom>
      <diagonal/>
    </border>
    <border>
      <left/>
      <right style="thin">
        <color indexed="64"/>
      </right>
      <top style="thin">
        <color theme="0" tint="-0.24994659260841701"/>
      </top>
      <bottom style="thin">
        <color theme="0" tint="-0.14996795556505021"/>
      </bottom>
      <diagonal/>
    </border>
    <border>
      <left style="thin">
        <color indexed="64"/>
      </left>
      <right style="thin">
        <color indexed="64"/>
      </right>
      <top style="thin">
        <color theme="0" tint="-0.24994659260841701"/>
      </top>
      <bottom style="thin">
        <color theme="0" tint="-0.14996795556505021"/>
      </bottom>
      <diagonal/>
    </border>
    <border>
      <left style="medium">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550">
    <xf numFmtId="0" fontId="0" fillId="0" borderId="0" xfId="0"/>
    <xf numFmtId="0" fontId="0" fillId="3" borderId="12" xfId="0" applyFont="1" applyFill="1" applyBorder="1" applyAlignment="1" applyProtection="1">
      <alignment vertical="center" wrapText="1"/>
      <protection locked="0"/>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wrapText="1"/>
    </xf>
    <xf numFmtId="0" fontId="10" fillId="0" borderId="0" xfId="0" applyFont="1"/>
    <xf numFmtId="0" fontId="9" fillId="0" borderId="12" xfId="0" applyFont="1" applyBorder="1" applyAlignment="1">
      <alignment horizontal="center" vertical="center"/>
    </xf>
    <xf numFmtId="0" fontId="8" fillId="2" borderId="17" xfId="0" applyFont="1" applyFill="1" applyBorder="1" applyAlignment="1" applyProtection="1">
      <alignment horizontal="center" vertical="center" wrapText="1"/>
    </xf>
    <xf numFmtId="0" fontId="0" fillId="3" borderId="12" xfId="0" applyFont="1" applyFill="1" applyBorder="1" applyAlignment="1" applyProtection="1">
      <alignment vertical="center" wrapText="1"/>
    </xf>
    <xf numFmtId="0" fontId="1" fillId="7" borderId="12" xfId="0" applyFont="1" applyFill="1" applyBorder="1" applyAlignment="1" applyProtection="1">
      <alignment horizontal="center" vertical="center"/>
      <protection locked="0"/>
    </xf>
    <xf numFmtId="0" fontId="0" fillId="9" borderId="12" xfId="0" applyFont="1" applyFill="1" applyBorder="1" applyAlignment="1" applyProtection="1">
      <alignment vertical="center" wrapText="1"/>
      <protection locked="0"/>
    </xf>
    <xf numFmtId="0" fontId="1" fillId="9" borderId="12" xfId="0" applyFont="1" applyFill="1" applyBorder="1" applyAlignment="1" applyProtection="1">
      <alignment horizontal="center" vertical="center"/>
      <protection locked="0"/>
    </xf>
    <xf numFmtId="0" fontId="0" fillId="9" borderId="35" xfId="0" applyFont="1" applyFill="1" applyBorder="1" applyAlignment="1" applyProtection="1">
      <alignment vertical="center" wrapText="1"/>
      <protection locked="0"/>
    </xf>
    <xf numFmtId="0" fontId="0" fillId="9" borderId="35" xfId="0" applyFill="1" applyBorder="1" applyAlignment="1" applyProtection="1">
      <alignment vertical="center" wrapText="1"/>
      <protection locked="0"/>
    </xf>
    <xf numFmtId="0" fontId="8" fillId="9" borderId="12" xfId="0" applyFont="1" applyFill="1" applyBorder="1" applyAlignment="1" applyProtection="1">
      <alignment horizontal="center" vertical="center" wrapText="1"/>
      <protection locked="0"/>
    </xf>
    <xf numFmtId="0" fontId="1" fillId="9" borderId="8" xfId="0" applyFont="1" applyFill="1" applyBorder="1" applyAlignment="1" applyProtection="1">
      <alignment horizontal="center" vertical="center"/>
      <protection locked="0"/>
    </xf>
    <xf numFmtId="0" fontId="0" fillId="9" borderId="12" xfId="0" applyFont="1" applyFill="1" applyBorder="1" applyAlignment="1" applyProtection="1">
      <alignment vertical="center" wrapText="1"/>
    </xf>
    <xf numFmtId="0" fontId="0" fillId="0" borderId="0" xfId="0" applyFont="1" applyAlignment="1" applyProtection="1">
      <alignment vertical="center"/>
    </xf>
    <xf numFmtId="0" fontId="1" fillId="9" borderId="8" xfId="0" applyFont="1" applyFill="1" applyBorder="1" applyAlignment="1" applyProtection="1">
      <alignment horizontal="center" vertical="center"/>
    </xf>
    <xf numFmtId="0" fontId="0" fillId="9" borderId="44" xfId="0" applyFont="1" applyFill="1" applyBorder="1" applyAlignment="1" applyProtection="1">
      <alignment horizontal="center" vertical="center" wrapText="1"/>
    </xf>
    <xf numFmtId="0" fontId="18" fillId="0" borderId="3"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 fillId="9" borderId="12" xfId="0" applyFont="1" applyFill="1" applyBorder="1" applyAlignment="1" applyProtection="1">
      <alignment horizontal="center" vertical="center"/>
    </xf>
    <xf numFmtId="0" fontId="1" fillId="9" borderId="12" xfId="0" applyFont="1" applyFill="1" applyBorder="1" applyAlignment="1" applyProtection="1">
      <alignment horizontal="left" vertical="center"/>
    </xf>
    <xf numFmtId="0" fontId="0" fillId="0" borderId="6" xfId="0" applyBorder="1" applyAlignment="1" applyProtection="1">
      <alignment vertical="center" wrapText="1"/>
    </xf>
    <xf numFmtId="0" fontId="18" fillId="0" borderId="23"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0" fillId="9" borderId="8" xfId="0" applyFont="1" applyFill="1" applyBorder="1" applyAlignment="1" applyProtection="1">
      <alignment horizontal="center" vertical="center" wrapText="1"/>
    </xf>
    <xf numFmtId="0" fontId="1" fillId="9" borderId="8" xfId="0" applyFont="1" applyFill="1" applyBorder="1" applyAlignment="1" applyProtection="1">
      <alignment horizontal="left" vertical="center"/>
    </xf>
    <xf numFmtId="0" fontId="0" fillId="0" borderId="6" xfId="0" applyFont="1" applyBorder="1" applyAlignment="1" applyProtection="1">
      <alignment vertical="center" wrapText="1"/>
    </xf>
    <xf numFmtId="0" fontId="0" fillId="9" borderId="35" xfId="0" applyFont="1" applyFill="1" applyBorder="1" applyAlignment="1" applyProtection="1">
      <alignment vertical="center" wrapText="1"/>
    </xf>
    <xf numFmtId="0" fontId="0" fillId="0" borderId="40" xfId="0" applyBorder="1" applyAlignment="1" applyProtection="1">
      <alignment vertical="center" wrapText="1"/>
    </xf>
    <xf numFmtId="0" fontId="0" fillId="0" borderId="36" xfId="0" applyFont="1" applyBorder="1" applyAlignment="1" applyProtection="1">
      <alignment vertical="center"/>
    </xf>
    <xf numFmtId="0" fontId="1" fillId="7" borderId="12"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6" borderId="12" xfId="0" applyFont="1"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1" fillId="7" borderId="12" xfId="0" applyFont="1" applyFill="1" applyBorder="1" applyAlignment="1" applyProtection="1">
      <alignment horizontal="left" vertical="center"/>
    </xf>
    <xf numFmtId="0" fontId="0" fillId="2" borderId="12" xfId="0" applyFont="1" applyFill="1" applyBorder="1" applyAlignment="1" applyProtection="1">
      <alignment vertical="center" wrapText="1"/>
    </xf>
    <xf numFmtId="0" fontId="0" fillId="0" borderId="37" xfId="0" applyFont="1" applyBorder="1" applyAlignment="1" applyProtection="1">
      <alignment vertical="center"/>
    </xf>
    <xf numFmtId="0" fontId="0" fillId="0" borderId="38" xfId="0" applyFont="1" applyBorder="1" applyAlignment="1" applyProtection="1">
      <alignment vertical="center"/>
    </xf>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0"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horizontal="center" vertical="center"/>
    </xf>
    <xf numFmtId="0" fontId="0" fillId="2" borderId="17" xfId="0" applyFont="1" applyFill="1" applyBorder="1" applyAlignment="1" applyProtection="1">
      <alignment vertical="center" wrapText="1"/>
    </xf>
    <xf numFmtId="0" fontId="0" fillId="2" borderId="39" xfId="0"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xf>
    <xf numFmtId="0" fontId="5" fillId="2" borderId="26"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21" fillId="8" borderId="19" xfId="0" applyFont="1" applyFill="1" applyBorder="1" applyAlignment="1" applyProtection="1">
      <alignment horizontal="center" vertical="center"/>
    </xf>
    <xf numFmtId="0" fontId="0" fillId="9" borderId="8" xfId="0" applyFill="1" applyBorder="1" applyAlignment="1" applyProtection="1">
      <alignment vertical="center" wrapText="1"/>
      <protection locked="0"/>
    </xf>
    <xf numFmtId="0" fontId="0" fillId="2" borderId="16" xfId="0" applyFill="1" applyBorder="1" applyAlignment="1" applyProtection="1">
      <alignment vertical="center" wrapText="1"/>
    </xf>
    <xf numFmtId="0" fontId="0" fillId="9" borderId="8" xfId="0" applyFill="1" applyBorder="1" applyAlignment="1" applyProtection="1">
      <alignment vertical="center" wrapText="1"/>
    </xf>
    <xf numFmtId="0" fontId="0" fillId="0" borderId="9" xfId="0" applyFont="1" applyBorder="1" applyAlignment="1" applyProtection="1">
      <alignment vertical="center" wrapText="1"/>
    </xf>
    <xf numFmtId="0" fontId="21" fillId="8" borderId="19" xfId="0" applyFont="1" applyFill="1" applyBorder="1" applyAlignment="1" applyProtection="1">
      <alignment horizontal="center" vertical="center"/>
      <protection locked="0"/>
    </xf>
    <xf numFmtId="0" fontId="19" fillId="0" borderId="55" xfId="0" applyFont="1" applyBorder="1" applyAlignment="1" applyProtection="1">
      <alignment horizontal="center" vertical="center" wrapText="1"/>
    </xf>
    <xf numFmtId="0" fontId="0" fillId="9" borderId="55" xfId="0" applyFont="1" applyFill="1" applyBorder="1" applyAlignment="1" applyProtection="1">
      <alignment vertical="center" wrapText="1"/>
      <protection locked="0"/>
    </xf>
    <xf numFmtId="0" fontId="0" fillId="2" borderId="52" xfId="0" applyFont="1" applyFill="1" applyBorder="1" applyAlignment="1" applyProtection="1">
      <alignment vertical="center" wrapText="1"/>
    </xf>
    <xf numFmtId="0" fontId="1" fillId="9" borderId="55" xfId="0" applyFont="1" applyFill="1" applyBorder="1" applyAlignment="1" applyProtection="1">
      <alignment horizontal="center" vertical="center"/>
      <protection locked="0"/>
    </xf>
    <xf numFmtId="0" fontId="1" fillId="9" borderId="56" xfId="0" applyFont="1" applyFill="1" applyBorder="1" applyAlignment="1" applyProtection="1">
      <alignment horizontal="center" vertical="center"/>
    </xf>
    <xf numFmtId="0" fontId="1" fillId="9" borderId="55" xfId="0" applyFont="1" applyFill="1" applyBorder="1" applyAlignment="1" applyProtection="1">
      <alignment horizontal="center" vertical="center"/>
    </xf>
    <xf numFmtId="0" fontId="0" fillId="9" borderId="57" xfId="0" applyFont="1" applyFill="1" applyBorder="1" applyAlignment="1" applyProtection="1">
      <alignment horizontal="center" vertical="center" wrapText="1"/>
    </xf>
    <xf numFmtId="0" fontId="1" fillId="9" borderId="55" xfId="0" applyFont="1" applyFill="1" applyBorder="1" applyAlignment="1" applyProtection="1">
      <alignment horizontal="left" vertical="center"/>
    </xf>
    <xf numFmtId="0" fontId="0" fillId="9" borderId="55" xfId="0" applyFont="1" applyFill="1" applyBorder="1" applyAlignment="1" applyProtection="1">
      <alignment vertical="center" wrapText="1"/>
    </xf>
    <xf numFmtId="0" fontId="19" fillId="0" borderId="61" xfId="0" applyFont="1" applyBorder="1" applyAlignment="1" applyProtection="1">
      <alignment horizontal="center" vertical="center" wrapText="1"/>
    </xf>
    <xf numFmtId="0" fontId="0" fillId="9" borderId="61" xfId="0" applyFont="1" applyFill="1" applyBorder="1" applyAlignment="1" applyProtection="1">
      <alignment vertical="center" wrapText="1"/>
      <protection locked="0"/>
    </xf>
    <xf numFmtId="0" fontId="0" fillId="2" borderId="58" xfId="0" applyFont="1" applyFill="1" applyBorder="1" applyAlignment="1" applyProtection="1">
      <alignment vertical="center" wrapText="1"/>
    </xf>
    <xf numFmtId="0" fontId="1" fillId="9" borderId="61" xfId="0" applyFont="1" applyFill="1" applyBorder="1" applyAlignment="1" applyProtection="1">
      <alignment horizontal="center" vertical="center"/>
      <protection locked="0"/>
    </xf>
    <xf numFmtId="0" fontId="1" fillId="9" borderId="61" xfId="0" applyFont="1" applyFill="1" applyBorder="1" applyAlignment="1" applyProtection="1">
      <alignment horizontal="center" vertical="center"/>
    </xf>
    <xf numFmtId="0" fontId="0" fillId="9" borderId="61" xfId="0" applyFont="1" applyFill="1" applyBorder="1" applyAlignment="1" applyProtection="1">
      <alignment horizontal="center" vertical="center" wrapText="1"/>
    </xf>
    <xf numFmtId="0" fontId="1" fillId="9" borderId="61" xfId="0" applyFont="1" applyFill="1" applyBorder="1" applyAlignment="1" applyProtection="1">
      <alignment horizontal="left" vertical="center"/>
    </xf>
    <xf numFmtId="0" fontId="0" fillId="9" borderId="61" xfId="0" applyFont="1" applyFill="1" applyBorder="1" applyAlignment="1" applyProtection="1">
      <alignment vertical="center" wrapText="1"/>
    </xf>
    <xf numFmtId="0" fontId="19" fillId="0" borderId="65" xfId="0" applyFont="1" applyBorder="1" applyAlignment="1" applyProtection="1">
      <alignment horizontal="center" vertical="center" wrapText="1"/>
    </xf>
    <xf numFmtId="0" fontId="1" fillId="9" borderId="66" xfId="0" applyFont="1" applyFill="1" applyBorder="1" applyAlignment="1" applyProtection="1">
      <alignment horizontal="center" vertical="center"/>
      <protection locked="0"/>
    </xf>
    <xf numFmtId="0" fontId="1" fillId="9" borderId="66" xfId="0" applyFont="1" applyFill="1" applyBorder="1" applyAlignment="1" applyProtection="1">
      <alignment horizontal="center" vertical="center"/>
    </xf>
    <xf numFmtId="0" fontId="0" fillId="9" borderId="66" xfId="0" applyFont="1" applyFill="1" applyBorder="1" applyAlignment="1" applyProtection="1">
      <alignment horizontal="center" vertical="center" wrapText="1"/>
    </xf>
    <xf numFmtId="0" fontId="1" fillId="9" borderId="66" xfId="0" applyFont="1" applyFill="1" applyBorder="1" applyAlignment="1" applyProtection="1">
      <alignment horizontal="left" vertical="center"/>
    </xf>
    <xf numFmtId="0" fontId="0" fillId="2" borderId="52" xfId="0" applyFill="1" applyBorder="1" applyAlignment="1" applyProtection="1">
      <alignment vertical="center" wrapText="1"/>
    </xf>
    <xf numFmtId="0" fontId="8" fillId="9" borderId="55" xfId="0" applyFont="1" applyFill="1" applyBorder="1" applyAlignment="1" applyProtection="1">
      <alignment horizontal="center" vertical="center" wrapText="1"/>
    </xf>
    <xf numFmtId="0" fontId="0" fillId="9" borderId="61" xfId="0" applyFill="1" applyBorder="1" applyAlignment="1" applyProtection="1">
      <alignment vertical="center" wrapText="1"/>
      <protection locked="0"/>
    </xf>
    <xf numFmtId="0" fontId="8" fillId="9" borderId="61" xfId="0" applyFont="1" applyFill="1" applyBorder="1" applyAlignment="1" applyProtection="1">
      <alignment horizontal="center" vertical="center" wrapText="1"/>
    </xf>
    <xf numFmtId="0" fontId="19" fillId="0" borderId="66" xfId="0" applyFont="1" applyBorder="1" applyAlignment="1" applyProtection="1">
      <alignment horizontal="center" vertical="center" wrapText="1"/>
    </xf>
    <xf numFmtId="0" fontId="0" fillId="9" borderId="66" xfId="0" applyFont="1" applyFill="1" applyBorder="1" applyAlignment="1" applyProtection="1">
      <alignment vertical="center" wrapText="1"/>
      <protection locked="0"/>
    </xf>
    <xf numFmtId="0" fontId="0" fillId="2" borderId="62" xfId="0" applyFont="1" applyFill="1" applyBorder="1" applyAlignment="1" applyProtection="1">
      <alignment vertical="center" wrapText="1"/>
    </xf>
    <xf numFmtId="0" fontId="0" fillId="9" borderId="66" xfId="0" applyFont="1" applyFill="1" applyBorder="1" applyAlignment="1" applyProtection="1">
      <alignment vertical="center" wrapText="1"/>
    </xf>
    <xf numFmtId="0" fontId="18" fillId="0" borderId="70" xfId="0" applyFont="1" applyBorder="1" applyAlignment="1" applyProtection="1">
      <alignment horizontal="center" vertical="center" wrapText="1"/>
    </xf>
    <xf numFmtId="0" fontId="19" fillId="0" borderId="74" xfId="0" applyFont="1" applyBorder="1" applyAlignment="1" applyProtection="1">
      <alignment horizontal="center" vertical="center" wrapText="1"/>
    </xf>
    <xf numFmtId="0" fontId="0" fillId="9" borderId="74" xfId="0" applyFont="1" applyFill="1" applyBorder="1" applyAlignment="1" applyProtection="1">
      <alignment vertical="center" wrapText="1"/>
      <protection locked="0"/>
    </xf>
    <xf numFmtId="0" fontId="0" fillId="2" borderId="71" xfId="0" applyFont="1" applyFill="1" applyBorder="1" applyAlignment="1" applyProtection="1">
      <alignment vertical="center" wrapText="1"/>
    </xf>
    <xf numFmtId="0" fontId="1" fillId="9" borderId="74" xfId="0" applyFont="1" applyFill="1" applyBorder="1" applyAlignment="1" applyProtection="1">
      <alignment horizontal="center" vertical="center"/>
      <protection locked="0"/>
    </xf>
    <xf numFmtId="0" fontId="1" fillId="9" borderId="74" xfId="0" applyFont="1" applyFill="1" applyBorder="1" applyAlignment="1" applyProtection="1">
      <alignment horizontal="center" vertical="center"/>
    </xf>
    <xf numFmtId="0" fontId="0" fillId="9" borderId="74" xfId="0" applyFont="1" applyFill="1" applyBorder="1" applyAlignment="1" applyProtection="1">
      <alignment horizontal="center" vertical="center" wrapText="1"/>
    </xf>
    <xf numFmtId="0" fontId="1" fillId="9" borderId="74" xfId="0" applyFont="1" applyFill="1" applyBorder="1" applyAlignment="1" applyProtection="1">
      <alignment horizontal="left" vertical="center"/>
    </xf>
    <xf numFmtId="0" fontId="0" fillId="9" borderId="74" xfId="0" applyFont="1" applyFill="1" applyBorder="1" applyAlignment="1" applyProtection="1">
      <alignment vertical="center" wrapText="1"/>
    </xf>
    <xf numFmtId="0" fontId="0" fillId="0" borderId="75" xfId="0" applyBorder="1" applyAlignment="1" applyProtection="1">
      <alignment vertical="center" wrapText="1"/>
    </xf>
    <xf numFmtId="0" fontId="0" fillId="2" borderId="58" xfId="0" applyFill="1" applyBorder="1" applyAlignment="1" applyProtection="1">
      <alignment vertical="center" wrapText="1"/>
    </xf>
    <xf numFmtId="0" fontId="19" fillId="2" borderId="61" xfId="0" applyFont="1" applyFill="1" applyBorder="1" applyAlignment="1" applyProtection="1">
      <alignment horizontal="center" vertical="center" wrapText="1"/>
    </xf>
    <xf numFmtId="0" fontId="0" fillId="2" borderId="61" xfId="0" applyFont="1" applyFill="1" applyBorder="1" applyAlignment="1" applyProtection="1">
      <alignment horizontal="center" vertical="center" wrapText="1"/>
    </xf>
    <xf numFmtId="0" fontId="0" fillId="2" borderId="58" xfId="0" applyFill="1" applyBorder="1" applyAlignment="1" applyProtection="1">
      <alignment horizontal="center" vertical="center" wrapText="1"/>
    </xf>
    <xf numFmtId="0" fontId="17" fillId="9" borderId="61" xfId="0" applyFont="1" applyFill="1" applyBorder="1" applyAlignment="1" applyProtection="1">
      <alignment horizontal="center" vertical="center"/>
    </xf>
    <xf numFmtId="0" fontId="23" fillId="9" borderId="61" xfId="0" applyFont="1" applyFill="1" applyBorder="1" applyAlignment="1" applyProtection="1">
      <alignment vertical="center" wrapText="1"/>
    </xf>
    <xf numFmtId="0" fontId="0" fillId="9" borderId="65" xfId="0" applyFont="1" applyFill="1" applyBorder="1" applyAlignment="1" applyProtection="1">
      <alignment vertical="center" wrapText="1"/>
      <protection locked="0"/>
    </xf>
    <xf numFmtId="0" fontId="0" fillId="2" borderId="76" xfId="0" applyFill="1" applyBorder="1" applyAlignment="1" applyProtection="1">
      <alignment vertical="center" wrapText="1"/>
    </xf>
    <xf numFmtId="0" fontId="1" fillId="9" borderId="65" xfId="0" applyFont="1" applyFill="1" applyBorder="1" applyAlignment="1" applyProtection="1">
      <alignment horizontal="center" vertical="center"/>
      <protection locked="0"/>
    </xf>
    <xf numFmtId="0" fontId="1" fillId="9" borderId="65" xfId="0" applyFont="1" applyFill="1" applyBorder="1" applyAlignment="1" applyProtection="1">
      <alignment horizontal="center" vertical="center"/>
    </xf>
    <xf numFmtId="0" fontId="0" fillId="9" borderId="65" xfId="0" applyFont="1" applyFill="1" applyBorder="1" applyAlignment="1" applyProtection="1">
      <alignment horizontal="center" vertical="center" wrapText="1"/>
    </xf>
    <xf numFmtId="0" fontId="1" fillId="9" borderId="65" xfId="0" applyFont="1" applyFill="1" applyBorder="1" applyAlignment="1" applyProtection="1">
      <alignment horizontal="left" vertical="center"/>
    </xf>
    <xf numFmtId="0" fontId="0" fillId="9" borderId="65" xfId="0" applyFont="1" applyFill="1" applyBorder="1" applyAlignment="1" applyProtection="1">
      <alignment vertical="center" wrapText="1"/>
    </xf>
    <xf numFmtId="0" fontId="8" fillId="0" borderId="55"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0" fillId="9" borderId="55" xfId="0" applyFont="1" applyFill="1" applyBorder="1" applyAlignment="1" applyProtection="1">
      <alignment horizontal="center" vertical="center" wrapText="1"/>
    </xf>
    <xf numFmtId="0" fontId="0" fillId="0" borderId="79" xfId="0" applyFont="1" applyBorder="1" applyAlignment="1" applyProtection="1">
      <alignment vertical="center" wrapText="1"/>
    </xf>
    <xf numFmtId="0" fontId="0" fillId="0" borderId="80" xfId="0" applyFont="1" applyBorder="1" applyAlignment="1" applyProtection="1">
      <alignment vertical="center" wrapText="1"/>
    </xf>
    <xf numFmtId="0" fontId="0" fillId="0" borderId="81" xfId="0" applyFont="1" applyBorder="1" applyAlignment="1" applyProtection="1">
      <alignment vertical="center" wrapText="1"/>
    </xf>
    <xf numFmtId="0" fontId="0" fillId="3" borderId="17" xfId="0" applyFont="1" applyFill="1" applyBorder="1" applyAlignment="1" applyProtection="1">
      <alignment vertical="center" wrapText="1"/>
    </xf>
    <xf numFmtId="0" fontId="0" fillId="7" borderId="12" xfId="0" applyFont="1" applyFill="1" applyBorder="1" applyAlignment="1" applyProtection="1">
      <alignment horizontal="center" vertical="center" wrapText="1"/>
    </xf>
    <xf numFmtId="0" fontId="19" fillId="0" borderId="91" xfId="0" applyFont="1" applyBorder="1" applyAlignment="1" applyProtection="1">
      <alignment horizontal="center" vertical="center" wrapText="1"/>
    </xf>
    <xf numFmtId="0" fontId="0" fillId="9" borderId="91" xfId="0" applyFont="1" applyFill="1" applyBorder="1" applyAlignment="1" applyProtection="1">
      <alignment vertical="center" wrapText="1"/>
      <protection locked="0"/>
    </xf>
    <xf numFmtId="0" fontId="0" fillId="2" borderId="88" xfId="0" applyFont="1" applyFill="1" applyBorder="1" applyAlignment="1" applyProtection="1">
      <alignment vertical="center" wrapText="1"/>
    </xf>
    <xf numFmtId="0" fontId="1" fillId="9" borderId="91" xfId="0" applyFont="1" applyFill="1" applyBorder="1" applyAlignment="1" applyProtection="1">
      <alignment horizontal="center" vertical="center"/>
      <protection locked="0"/>
    </xf>
    <xf numFmtId="0" fontId="1" fillId="9" borderId="91" xfId="0" applyFont="1" applyFill="1" applyBorder="1" applyAlignment="1" applyProtection="1">
      <alignment horizontal="center" vertical="center"/>
    </xf>
    <xf numFmtId="0" fontId="0" fillId="9" borderId="91" xfId="0" applyFont="1" applyFill="1" applyBorder="1" applyAlignment="1" applyProtection="1">
      <alignment horizontal="center" vertical="center" wrapText="1"/>
    </xf>
    <xf numFmtId="0" fontId="1" fillId="9" borderId="91" xfId="0" applyFont="1" applyFill="1" applyBorder="1" applyAlignment="1" applyProtection="1">
      <alignment horizontal="left" vertical="center"/>
    </xf>
    <xf numFmtId="0" fontId="0" fillId="9" borderId="91" xfId="0" applyFont="1" applyFill="1" applyBorder="1" applyAlignment="1" applyProtection="1">
      <alignment vertical="center" wrapText="1"/>
    </xf>
    <xf numFmtId="0" fontId="0" fillId="0" borderId="92" xfId="0" applyBorder="1" applyAlignment="1" applyProtection="1">
      <alignment vertical="center" wrapText="1"/>
    </xf>
    <xf numFmtId="0" fontId="0" fillId="2" borderId="55" xfId="0" applyFont="1" applyFill="1" applyBorder="1" applyAlignment="1" applyProtection="1">
      <alignment horizontal="center" vertical="center" wrapText="1"/>
    </xf>
    <xf numFmtId="0" fontId="0" fillId="2" borderId="52" xfId="0" applyFill="1" applyBorder="1" applyAlignment="1" applyProtection="1">
      <alignment horizontal="center" vertical="center" wrapText="1"/>
    </xf>
    <xf numFmtId="0" fontId="0" fillId="2" borderId="62" xfId="0" applyFill="1" applyBorder="1" applyAlignment="1" applyProtection="1">
      <alignment vertical="center" wrapText="1"/>
    </xf>
    <xf numFmtId="0" fontId="11" fillId="2" borderId="1" xfId="0" applyFont="1" applyFill="1" applyBorder="1" applyAlignment="1" applyProtection="1">
      <alignment horizontal="center" vertical="center" wrapText="1"/>
    </xf>
    <xf numFmtId="0" fontId="18" fillId="0" borderId="96"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0" fillId="3" borderId="55" xfId="0" applyFont="1" applyFill="1" applyBorder="1" applyAlignment="1" applyProtection="1">
      <alignment vertical="center" wrapText="1"/>
      <protection locked="0"/>
    </xf>
    <xf numFmtId="0" fontId="0" fillId="2" borderId="55" xfId="0" applyFont="1" applyFill="1" applyBorder="1" applyAlignment="1" applyProtection="1">
      <alignment vertical="center" wrapText="1"/>
    </xf>
    <xf numFmtId="0" fontId="1" fillId="7" borderId="55" xfId="0" applyFont="1" applyFill="1" applyBorder="1" applyAlignment="1" applyProtection="1">
      <alignment horizontal="center" vertical="center"/>
    </xf>
    <xf numFmtId="0" fontId="0" fillId="3" borderId="91" xfId="0" applyFont="1" applyFill="1" applyBorder="1" applyAlignment="1" applyProtection="1">
      <alignment vertical="center" wrapText="1"/>
      <protection locked="0"/>
    </xf>
    <xf numFmtId="0" fontId="0" fillId="2" borderId="91" xfId="0" applyFont="1" applyFill="1" applyBorder="1" applyAlignment="1" applyProtection="1">
      <alignment vertical="center" wrapText="1"/>
    </xf>
    <xf numFmtId="0" fontId="1" fillId="7" borderId="91" xfId="0" applyFont="1" applyFill="1" applyBorder="1" applyAlignment="1" applyProtection="1">
      <alignment horizontal="center" vertical="center"/>
    </xf>
    <xf numFmtId="0" fontId="1" fillId="9" borderId="56" xfId="0" applyFont="1" applyFill="1" applyBorder="1" applyAlignment="1" applyProtection="1">
      <alignment horizontal="center" vertical="center"/>
      <protection locked="0"/>
    </xf>
    <xf numFmtId="0" fontId="0" fillId="9" borderId="56" xfId="0" applyFont="1" applyFill="1" applyBorder="1" applyAlignment="1" applyProtection="1">
      <alignment horizontal="center" vertical="center" wrapText="1"/>
    </xf>
    <xf numFmtId="0" fontId="1" fillId="9" borderId="56" xfId="0" applyFont="1" applyFill="1" applyBorder="1" applyAlignment="1" applyProtection="1">
      <alignment horizontal="left" vertical="center"/>
    </xf>
    <xf numFmtId="0" fontId="0" fillId="2" borderId="88" xfId="0" applyFill="1" applyBorder="1" applyAlignment="1" applyProtection="1">
      <alignment vertical="center" wrapText="1"/>
    </xf>
    <xf numFmtId="0" fontId="0" fillId="2" borderId="97" xfId="0" applyFill="1" applyBorder="1" applyAlignment="1" applyProtection="1">
      <alignment horizontal="center" vertical="center" wrapText="1"/>
    </xf>
    <xf numFmtId="0" fontId="8" fillId="9" borderId="56" xfId="0" applyFont="1" applyFill="1" applyBorder="1" applyAlignment="1" applyProtection="1">
      <alignment horizontal="center" vertical="center" wrapText="1"/>
    </xf>
    <xf numFmtId="14" fontId="0" fillId="9" borderId="55" xfId="0" applyNumberFormat="1" applyFont="1" applyFill="1" applyBorder="1" applyAlignment="1" applyProtection="1">
      <alignment vertical="center" wrapText="1"/>
      <protection locked="0"/>
    </xf>
    <xf numFmtId="0" fontId="0" fillId="9" borderId="66" xfId="0" applyFill="1" applyBorder="1" applyAlignment="1" applyProtection="1">
      <alignment vertical="center" wrapText="1"/>
      <protection locked="0"/>
    </xf>
    <xf numFmtId="0" fontId="8" fillId="9" borderId="66" xfId="0" applyFont="1" applyFill="1" applyBorder="1" applyAlignment="1" applyProtection="1">
      <alignment horizontal="center" vertical="center" wrapText="1"/>
    </xf>
    <xf numFmtId="0" fontId="0" fillId="9" borderId="61" xfId="0" applyFont="1" applyFill="1" applyBorder="1" applyAlignment="1" applyProtection="1">
      <alignment horizontal="left" vertical="center" wrapText="1"/>
      <protection locked="0"/>
    </xf>
    <xf numFmtId="0" fontId="0" fillId="9" borderId="55" xfId="0" applyFont="1" applyFill="1" applyBorder="1" applyAlignment="1" applyProtection="1">
      <alignment horizontal="left" vertical="center" wrapText="1"/>
      <protection locked="0"/>
    </xf>
    <xf numFmtId="0" fontId="0" fillId="9" borderId="66" xfId="0" applyFont="1" applyFill="1" applyBorder="1" applyAlignment="1" applyProtection="1">
      <alignment horizontal="left" vertical="center" wrapText="1"/>
      <protection locked="0"/>
    </xf>
    <xf numFmtId="0" fontId="0" fillId="9" borderId="56"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1" fillId="6" borderId="55" xfId="0" applyFont="1" applyFill="1" applyBorder="1" applyAlignment="1" applyProtection="1">
      <alignment horizontal="center" vertical="center"/>
    </xf>
    <xf numFmtId="0" fontId="1" fillId="6" borderId="61" xfId="0" applyFont="1" applyFill="1" applyBorder="1" applyAlignment="1" applyProtection="1">
      <alignment horizontal="center" vertical="center"/>
    </xf>
    <xf numFmtId="0" fontId="1" fillId="6" borderId="66" xfId="0" applyFont="1" applyFill="1" applyBorder="1" applyAlignment="1" applyProtection="1">
      <alignment horizontal="center" vertical="center"/>
    </xf>
    <xf numFmtId="0" fontId="1" fillId="6" borderId="91" xfId="0" applyFont="1" applyFill="1" applyBorder="1" applyAlignment="1" applyProtection="1">
      <alignment horizontal="center" vertical="center"/>
    </xf>
    <xf numFmtId="0" fontId="1" fillId="5" borderId="8" xfId="0" applyFont="1" applyFill="1" applyBorder="1" applyAlignment="1" applyProtection="1">
      <alignment horizontal="center" vertical="center"/>
    </xf>
    <xf numFmtId="0" fontId="1" fillId="5" borderId="55" xfId="0" applyFont="1" applyFill="1" applyBorder="1" applyAlignment="1" applyProtection="1">
      <alignment horizontal="center" vertical="center"/>
    </xf>
    <xf numFmtId="0" fontId="1" fillId="5" borderId="61" xfId="0" applyFont="1" applyFill="1" applyBorder="1" applyAlignment="1" applyProtection="1">
      <alignment horizontal="center" vertical="center"/>
    </xf>
    <xf numFmtId="0" fontId="1" fillId="5" borderId="66" xfId="0" applyFont="1" applyFill="1" applyBorder="1" applyAlignment="1" applyProtection="1">
      <alignment horizontal="center" vertical="center"/>
    </xf>
    <xf numFmtId="0" fontId="1" fillId="5" borderId="91" xfId="0" applyFont="1" applyFill="1" applyBorder="1" applyAlignment="1" applyProtection="1">
      <alignment horizontal="center" vertical="center"/>
    </xf>
    <xf numFmtId="0" fontId="1" fillId="5" borderId="74" xfId="0" applyFont="1" applyFill="1" applyBorder="1" applyAlignment="1" applyProtection="1">
      <alignment horizontal="center" vertical="center"/>
    </xf>
    <xf numFmtId="0" fontId="1" fillId="5" borderId="65" xfId="0" applyFont="1" applyFill="1" applyBorder="1" applyAlignment="1" applyProtection="1">
      <alignment horizontal="center" vertical="center"/>
    </xf>
    <xf numFmtId="0" fontId="1" fillId="5" borderId="56" xfId="0" applyFont="1" applyFill="1" applyBorder="1" applyAlignment="1" applyProtection="1">
      <alignment horizontal="center" vertical="center"/>
    </xf>
    <xf numFmtId="0" fontId="1" fillId="4" borderId="61" xfId="0" applyFont="1" applyFill="1" applyBorder="1" applyAlignment="1" applyProtection="1">
      <alignment horizontal="center" vertical="center"/>
    </xf>
    <xf numFmtId="0" fontId="1" fillId="4" borderId="91" xfId="0" applyFont="1" applyFill="1" applyBorder="1" applyAlignment="1" applyProtection="1">
      <alignment horizontal="center" vertical="center"/>
    </xf>
    <xf numFmtId="0" fontId="1" fillId="6" borderId="74" xfId="0" applyFont="1" applyFill="1" applyBorder="1" applyAlignment="1" applyProtection="1">
      <alignment horizontal="center" vertical="center"/>
    </xf>
    <xf numFmtId="0" fontId="1" fillId="6" borderId="65" xfId="0" applyFont="1" applyFill="1" applyBorder="1" applyAlignment="1" applyProtection="1">
      <alignment horizontal="center" vertical="center"/>
    </xf>
    <xf numFmtId="0" fontId="1" fillId="6" borderId="56" xfId="0" applyFont="1" applyFill="1" applyBorder="1" applyAlignment="1" applyProtection="1">
      <alignment horizontal="center" vertical="center"/>
    </xf>
    <xf numFmtId="0" fontId="1" fillId="4" borderId="74" xfId="0" applyFont="1" applyFill="1" applyBorder="1" applyAlignment="1" applyProtection="1">
      <alignment horizontal="center" vertical="center"/>
    </xf>
    <xf numFmtId="0" fontId="1" fillId="4" borderId="65" xfId="0" applyFont="1" applyFill="1" applyBorder="1" applyAlignment="1" applyProtection="1">
      <alignment horizontal="center" vertical="center"/>
    </xf>
    <xf numFmtId="0" fontId="1" fillId="4" borderId="55" xfId="0" applyFont="1" applyFill="1" applyBorder="1" applyAlignment="1" applyProtection="1">
      <alignment horizontal="center" vertical="center"/>
    </xf>
    <xf numFmtId="0" fontId="1" fillId="4" borderId="66" xfId="0" applyFont="1" applyFill="1" applyBorder="1" applyAlignment="1" applyProtection="1">
      <alignment horizontal="center" vertical="center"/>
    </xf>
    <xf numFmtId="0" fontId="1" fillId="4" borderId="56" xfId="0" applyFont="1" applyFill="1" applyBorder="1" applyAlignment="1" applyProtection="1">
      <alignment horizontal="center" vertical="center"/>
    </xf>
    <xf numFmtId="0" fontId="0" fillId="2" borderId="56" xfId="0" applyFill="1" applyBorder="1" applyAlignment="1" applyProtection="1">
      <alignment horizontal="center" vertical="center" wrapText="1"/>
    </xf>
    <xf numFmtId="0" fontId="0" fillId="2" borderId="97" xfId="0" applyFont="1" applyFill="1" applyBorder="1" applyAlignment="1" applyProtection="1">
      <alignment horizontal="center" vertical="center" wrapText="1"/>
    </xf>
    <xf numFmtId="0" fontId="0" fillId="9" borderId="65" xfId="0" applyFont="1" applyFill="1" applyBorder="1" applyAlignment="1" applyProtection="1">
      <alignment horizontal="left" vertical="center" wrapText="1"/>
      <protection locked="0"/>
    </xf>
    <xf numFmtId="0" fontId="19" fillId="0" borderId="106" xfId="0" applyFont="1" applyBorder="1" applyAlignment="1" applyProtection="1">
      <alignment horizontal="center" vertical="center" wrapText="1"/>
    </xf>
    <xf numFmtId="0" fontId="0" fillId="9" borderId="106" xfId="0" applyFont="1" applyFill="1" applyBorder="1" applyAlignment="1" applyProtection="1">
      <alignment vertical="center" wrapText="1"/>
      <protection locked="0"/>
    </xf>
    <xf numFmtId="0" fontId="0" fillId="2" borderId="103" xfId="0" applyFill="1" applyBorder="1" applyAlignment="1" applyProtection="1">
      <alignment vertical="center" wrapText="1"/>
    </xf>
    <xf numFmtId="0" fontId="1" fillId="9" borderId="106" xfId="0" applyFont="1" applyFill="1" applyBorder="1" applyAlignment="1" applyProtection="1">
      <alignment horizontal="center" vertical="center"/>
      <protection locked="0"/>
    </xf>
    <xf numFmtId="0" fontId="1" fillId="9" borderId="106" xfId="0" applyFont="1" applyFill="1" applyBorder="1" applyAlignment="1" applyProtection="1">
      <alignment horizontal="center" vertical="center"/>
    </xf>
    <xf numFmtId="0" fontId="1" fillId="4" borderId="106" xfId="0" applyFont="1" applyFill="1" applyBorder="1" applyAlignment="1" applyProtection="1">
      <alignment horizontal="center" vertical="center"/>
    </xf>
    <xf numFmtId="0" fontId="1" fillId="6" borderId="106" xfId="0" applyFont="1" applyFill="1" applyBorder="1" applyAlignment="1" applyProtection="1">
      <alignment horizontal="center" vertical="center"/>
    </xf>
    <xf numFmtId="0" fontId="1" fillId="5" borderId="106" xfId="0" applyFont="1" applyFill="1" applyBorder="1" applyAlignment="1" applyProtection="1">
      <alignment horizontal="center" vertical="center"/>
    </xf>
    <xf numFmtId="0" fontId="0" fillId="9" borderId="106" xfId="0" applyFont="1" applyFill="1" applyBorder="1" applyAlignment="1" applyProtection="1">
      <alignment horizontal="center" vertical="center" wrapText="1"/>
    </xf>
    <xf numFmtId="0" fontId="1" fillId="9" borderId="106" xfId="0" applyFont="1" applyFill="1" applyBorder="1" applyAlignment="1" applyProtection="1">
      <alignment horizontal="left" vertical="center"/>
    </xf>
    <xf numFmtId="0" fontId="0" fillId="9" borderId="106" xfId="0" applyFont="1" applyFill="1" applyBorder="1" applyAlignment="1" applyProtection="1">
      <alignment vertical="center" wrapText="1"/>
    </xf>
    <xf numFmtId="0" fontId="19" fillId="0" borderId="113" xfId="0" applyFont="1" applyBorder="1" applyAlignment="1" applyProtection="1">
      <alignment horizontal="center" vertical="center" wrapText="1"/>
    </xf>
    <xf numFmtId="0" fontId="0" fillId="9" borderId="113" xfId="0" applyFont="1" applyFill="1" applyBorder="1" applyAlignment="1" applyProtection="1">
      <alignment vertical="center" wrapText="1"/>
      <protection locked="0"/>
    </xf>
    <xf numFmtId="0" fontId="0" fillId="2" borderId="110" xfId="0" applyFill="1" applyBorder="1" applyAlignment="1" applyProtection="1">
      <alignment vertical="center" wrapText="1"/>
    </xf>
    <xf numFmtId="0" fontId="1" fillId="9" borderId="113" xfId="0" applyFont="1" applyFill="1" applyBorder="1" applyAlignment="1" applyProtection="1">
      <alignment horizontal="center" vertical="center"/>
      <protection locked="0"/>
    </xf>
    <xf numFmtId="0" fontId="1" fillId="9" borderId="113" xfId="0" applyFont="1" applyFill="1" applyBorder="1" applyAlignment="1" applyProtection="1">
      <alignment horizontal="center" vertical="center"/>
    </xf>
    <xf numFmtId="0" fontId="1" fillId="4" borderId="113" xfId="0" applyFont="1" applyFill="1" applyBorder="1" applyAlignment="1" applyProtection="1">
      <alignment horizontal="center" vertical="center"/>
    </xf>
    <xf numFmtId="0" fontId="1" fillId="6" borderId="113" xfId="0" applyFont="1" applyFill="1" applyBorder="1" applyAlignment="1" applyProtection="1">
      <alignment horizontal="center" vertical="center"/>
    </xf>
    <xf numFmtId="0" fontId="1" fillId="5" borderId="113" xfId="0" applyFont="1" applyFill="1" applyBorder="1" applyAlignment="1" applyProtection="1">
      <alignment horizontal="center" vertical="center"/>
    </xf>
    <xf numFmtId="0" fontId="0" fillId="9" borderId="113" xfId="0" applyFont="1" applyFill="1" applyBorder="1" applyAlignment="1" applyProtection="1">
      <alignment horizontal="center" vertical="center" wrapText="1"/>
    </xf>
    <xf numFmtId="0" fontId="1" fillId="9" borderId="113" xfId="0" applyFont="1" applyFill="1" applyBorder="1" applyAlignment="1" applyProtection="1">
      <alignment horizontal="left" vertical="center"/>
    </xf>
    <xf numFmtId="0" fontId="0" fillId="9" borderId="113" xfId="0" applyFont="1" applyFill="1" applyBorder="1" applyAlignment="1" applyProtection="1">
      <alignment vertical="center" wrapText="1"/>
    </xf>
    <xf numFmtId="0" fontId="0" fillId="9" borderId="8" xfId="0" applyFont="1" applyFill="1" applyBorder="1" applyAlignment="1" applyProtection="1">
      <alignment vertical="center" wrapText="1"/>
      <protection locked="0"/>
    </xf>
    <xf numFmtId="0" fontId="1" fillId="4" borderId="8"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0" fillId="9" borderId="8" xfId="0" applyFont="1" applyFill="1" applyBorder="1" applyAlignment="1" applyProtection="1">
      <alignment vertical="center" wrapText="1"/>
    </xf>
    <xf numFmtId="0" fontId="26" fillId="9" borderId="55" xfId="0" applyFont="1" applyFill="1" applyBorder="1" applyAlignment="1" applyProtection="1">
      <alignment horizontal="center" vertical="center" wrapText="1"/>
    </xf>
    <xf numFmtId="0" fontId="19" fillId="0" borderId="117" xfId="0" applyFont="1" applyBorder="1" applyAlignment="1" applyProtection="1">
      <alignment horizontal="center" vertical="center" wrapText="1"/>
    </xf>
    <xf numFmtId="0" fontId="0" fillId="9" borderId="117" xfId="0" applyFill="1" applyBorder="1" applyAlignment="1" applyProtection="1">
      <alignment vertical="center" wrapText="1"/>
      <protection locked="0"/>
    </xf>
    <xf numFmtId="0" fontId="0" fillId="2" borderId="114" xfId="0" applyFill="1" applyBorder="1" applyAlignment="1" applyProtection="1">
      <alignment vertical="center" wrapText="1"/>
    </xf>
    <xf numFmtId="0" fontId="1" fillId="9" borderId="117" xfId="0" applyFont="1" applyFill="1" applyBorder="1" applyAlignment="1" applyProtection="1">
      <alignment horizontal="center" vertical="center"/>
      <protection locked="0"/>
    </xf>
    <xf numFmtId="0" fontId="1" fillId="9" borderId="118" xfId="0" applyFont="1" applyFill="1" applyBorder="1" applyAlignment="1" applyProtection="1">
      <alignment horizontal="center" vertical="center"/>
    </xf>
    <xf numFmtId="0" fontId="1" fillId="9" borderId="117" xfId="0" applyFont="1" applyFill="1" applyBorder="1" applyAlignment="1" applyProtection="1">
      <alignment horizontal="center" vertical="center"/>
    </xf>
    <xf numFmtId="0" fontId="1" fillId="4" borderId="117" xfId="0" applyFont="1" applyFill="1" applyBorder="1" applyAlignment="1" applyProtection="1">
      <alignment horizontal="center" vertical="center"/>
    </xf>
    <xf numFmtId="0" fontId="1" fillId="6" borderId="117" xfId="0" applyFont="1" applyFill="1" applyBorder="1" applyAlignment="1" applyProtection="1">
      <alignment horizontal="center" vertical="center"/>
    </xf>
    <xf numFmtId="0" fontId="1" fillId="5" borderId="117" xfId="0" applyFont="1" applyFill="1" applyBorder="1" applyAlignment="1" applyProtection="1">
      <alignment horizontal="center" vertical="center"/>
    </xf>
    <xf numFmtId="0" fontId="0" fillId="9" borderId="119" xfId="0" applyFont="1" applyFill="1" applyBorder="1" applyAlignment="1" applyProtection="1">
      <alignment horizontal="center" vertical="center" wrapText="1"/>
    </xf>
    <xf numFmtId="0" fontId="1" fillId="9" borderId="117" xfId="0" applyFont="1" applyFill="1" applyBorder="1" applyAlignment="1" applyProtection="1">
      <alignment horizontal="left" vertical="center"/>
    </xf>
    <xf numFmtId="0" fontId="8" fillId="9" borderId="117" xfId="0" applyFont="1" applyFill="1" applyBorder="1" applyAlignment="1" applyProtection="1">
      <alignment horizontal="center" vertical="center" wrapText="1"/>
    </xf>
    <xf numFmtId="0" fontId="0" fillId="9" borderId="118" xfId="0" applyFill="1" applyBorder="1" applyAlignment="1" applyProtection="1">
      <alignment vertical="center" wrapText="1"/>
      <protection locked="0"/>
    </xf>
    <xf numFmtId="0" fontId="0" fillId="9" borderId="113" xfId="0" applyFill="1" applyBorder="1" applyAlignment="1" applyProtection="1">
      <alignment vertical="center" wrapText="1"/>
      <protection locked="0"/>
    </xf>
    <xf numFmtId="0" fontId="8" fillId="9" borderId="113" xfId="0" applyFont="1" applyFill="1" applyBorder="1" applyAlignment="1" applyProtection="1">
      <alignment horizontal="center" vertical="center" wrapText="1"/>
    </xf>
    <xf numFmtId="0" fontId="0" fillId="9" borderId="56" xfId="0" applyFill="1" applyBorder="1" applyAlignment="1" applyProtection="1">
      <alignment vertical="center" wrapText="1"/>
      <protection locked="0"/>
    </xf>
    <xf numFmtId="0" fontId="0" fillId="9" borderId="91" xfId="0" applyFill="1" applyBorder="1" applyAlignment="1" applyProtection="1">
      <alignment vertical="center" wrapText="1"/>
      <protection locked="0"/>
    </xf>
    <xf numFmtId="0" fontId="18" fillId="0" borderId="120" xfId="0" applyFont="1" applyBorder="1" applyAlignment="1" applyProtection="1">
      <alignment horizontal="center" vertical="center" wrapText="1"/>
    </xf>
    <xf numFmtId="0" fontId="0" fillId="9" borderId="55" xfId="0" applyFill="1" applyBorder="1" applyAlignment="1" applyProtection="1">
      <alignment vertical="center" wrapText="1"/>
      <protection locked="0"/>
    </xf>
    <xf numFmtId="0" fontId="18" fillId="0" borderId="121"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0" fillId="2" borderId="12" xfId="0" applyFill="1" applyBorder="1" applyAlignment="1" applyProtection="1">
      <alignment vertical="center" wrapText="1"/>
    </xf>
    <xf numFmtId="0" fontId="18" fillId="0" borderId="100" xfId="0" applyFont="1" applyBorder="1" applyAlignment="1" applyProtection="1">
      <alignment horizontal="center" vertical="center" wrapText="1"/>
    </xf>
    <xf numFmtId="0" fontId="19" fillId="0" borderId="132" xfId="0" applyFont="1" applyBorder="1" applyAlignment="1" applyProtection="1">
      <alignment horizontal="center" vertical="center" wrapText="1"/>
    </xf>
    <xf numFmtId="0" fontId="0" fillId="9" borderId="132" xfId="0" applyFill="1" applyBorder="1" applyAlignment="1" applyProtection="1">
      <alignment vertical="center" wrapText="1"/>
      <protection locked="0"/>
    </xf>
    <xf numFmtId="0" fontId="0" fillId="2" borderId="129" xfId="0" applyFont="1" applyFill="1" applyBorder="1" applyAlignment="1" applyProtection="1">
      <alignment vertical="center" wrapText="1"/>
    </xf>
    <xf numFmtId="0" fontId="1" fillId="9" borderId="132" xfId="0" applyFont="1" applyFill="1" applyBorder="1" applyAlignment="1" applyProtection="1">
      <alignment horizontal="center" vertical="center"/>
      <protection locked="0"/>
    </xf>
    <xf numFmtId="0" fontId="1" fillId="9" borderId="132" xfId="0" applyFont="1" applyFill="1" applyBorder="1" applyAlignment="1" applyProtection="1">
      <alignment horizontal="center" vertical="center"/>
    </xf>
    <xf numFmtId="0" fontId="1" fillId="4" borderId="132" xfId="0" applyFont="1" applyFill="1" applyBorder="1" applyAlignment="1" applyProtection="1">
      <alignment horizontal="center" vertical="center"/>
    </xf>
    <xf numFmtId="0" fontId="1" fillId="6" borderId="132" xfId="0" applyFont="1" applyFill="1" applyBorder="1" applyAlignment="1" applyProtection="1">
      <alignment horizontal="center" vertical="center"/>
    </xf>
    <xf numFmtId="0" fontId="1" fillId="5" borderId="132" xfId="0" applyFont="1" applyFill="1" applyBorder="1" applyAlignment="1" applyProtection="1">
      <alignment horizontal="center" vertical="center"/>
    </xf>
    <xf numFmtId="0" fontId="0" fillId="9" borderId="132" xfId="0" applyFont="1" applyFill="1" applyBorder="1" applyAlignment="1" applyProtection="1">
      <alignment horizontal="center" vertical="center" wrapText="1"/>
    </xf>
    <xf numFmtId="0" fontId="1" fillId="9" borderId="132" xfId="0" applyFont="1" applyFill="1" applyBorder="1" applyAlignment="1" applyProtection="1">
      <alignment horizontal="left" vertical="center"/>
    </xf>
    <xf numFmtId="0" fontId="0" fillId="9" borderId="132" xfId="0" applyFont="1" applyFill="1" applyBorder="1" applyAlignment="1" applyProtection="1">
      <alignment vertical="center" wrapText="1"/>
    </xf>
    <xf numFmtId="0" fontId="0" fillId="9" borderId="132" xfId="0" applyFont="1" applyFill="1" applyBorder="1" applyAlignment="1" applyProtection="1">
      <alignment vertical="center" wrapText="1"/>
      <protection locked="0"/>
    </xf>
    <xf numFmtId="0" fontId="0" fillId="0" borderId="0" xfId="0" applyFont="1" applyBorder="1" applyAlignment="1" applyProtection="1">
      <alignment vertical="center"/>
    </xf>
    <xf numFmtId="0" fontId="18" fillId="0" borderId="102" xfId="0" applyFont="1" applyBorder="1" applyAlignment="1" applyProtection="1">
      <alignment horizontal="center" vertical="center" wrapText="1"/>
    </xf>
    <xf numFmtId="0" fontId="19" fillId="0" borderId="133" xfId="0" applyFont="1" applyBorder="1" applyAlignment="1" applyProtection="1">
      <alignment horizontal="center" vertical="center" wrapText="1"/>
    </xf>
    <xf numFmtId="0" fontId="0" fillId="9" borderId="133" xfId="0" applyFill="1" applyBorder="1" applyAlignment="1" applyProtection="1">
      <alignment vertical="center" wrapText="1"/>
      <protection locked="0"/>
    </xf>
    <xf numFmtId="0" fontId="0" fillId="2" borderId="134" xfId="0" applyFont="1" applyFill="1" applyBorder="1" applyAlignment="1" applyProtection="1">
      <alignment vertical="center" wrapText="1"/>
    </xf>
    <xf numFmtId="0" fontId="1" fillId="9" borderId="133" xfId="0" applyFont="1" applyFill="1" applyBorder="1" applyAlignment="1" applyProtection="1">
      <alignment horizontal="center" vertical="center"/>
      <protection locked="0"/>
    </xf>
    <xf numFmtId="0" fontId="1" fillId="9" borderId="133" xfId="0" applyFont="1" applyFill="1" applyBorder="1" applyAlignment="1" applyProtection="1">
      <alignment horizontal="center" vertical="center"/>
    </xf>
    <xf numFmtId="0" fontId="1" fillId="4" borderId="133" xfId="0" applyFont="1" applyFill="1" applyBorder="1" applyAlignment="1" applyProtection="1">
      <alignment horizontal="center" vertical="center"/>
    </xf>
    <xf numFmtId="0" fontId="1" fillId="6" borderId="133" xfId="0" applyFont="1" applyFill="1" applyBorder="1" applyAlignment="1" applyProtection="1">
      <alignment horizontal="center" vertical="center"/>
    </xf>
    <xf numFmtId="0" fontId="1" fillId="5" borderId="133" xfId="0" applyFont="1" applyFill="1" applyBorder="1" applyAlignment="1" applyProtection="1">
      <alignment horizontal="center" vertical="center"/>
    </xf>
    <xf numFmtId="0" fontId="0" fillId="9" borderId="133" xfId="0" applyFont="1" applyFill="1" applyBorder="1" applyAlignment="1" applyProtection="1">
      <alignment horizontal="center" vertical="center" wrapText="1"/>
    </xf>
    <xf numFmtId="0" fontId="1" fillId="9" borderId="133" xfId="0" applyFont="1" applyFill="1" applyBorder="1" applyAlignment="1" applyProtection="1">
      <alignment horizontal="left" vertical="center"/>
    </xf>
    <xf numFmtId="0" fontId="8" fillId="9" borderId="133" xfId="0" applyFont="1" applyFill="1" applyBorder="1" applyAlignment="1" applyProtection="1">
      <alignment horizontal="center" vertical="center" wrapText="1"/>
    </xf>
    <xf numFmtId="0" fontId="0" fillId="9" borderId="133" xfId="0" applyFont="1" applyFill="1" applyBorder="1" applyAlignment="1" applyProtection="1">
      <alignment vertical="center" wrapText="1"/>
      <protection locked="0"/>
    </xf>
    <xf numFmtId="0" fontId="0" fillId="0" borderId="101" xfId="0" applyFont="1" applyBorder="1" applyAlignment="1" applyProtection="1">
      <alignment vertical="center" wrapText="1"/>
    </xf>
    <xf numFmtId="0" fontId="0" fillId="9" borderId="135" xfId="0" applyFont="1" applyFill="1" applyBorder="1" applyAlignment="1" applyProtection="1">
      <alignment vertical="center" wrapText="1"/>
      <protection locked="0"/>
    </xf>
    <xf numFmtId="0" fontId="1" fillId="9" borderId="135" xfId="0" applyFont="1" applyFill="1" applyBorder="1" applyAlignment="1" applyProtection="1">
      <alignment horizontal="center" vertical="center"/>
      <protection locked="0"/>
    </xf>
    <xf numFmtId="0" fontId="1" fillId="9" borderId="135" xfId="0" applyFont="1" applyFill="1" applyBorder="1" applyAlignment="1" applyProtection="1">
      <alignment horizontal="center" vertical="center"/>
    </xf>
    <xf numFmtId="0" fontId="1" fillId="4" borderId="135" xfId="0" applyFont="1" applyFill="1" applyBorder="1" applyAlignment="1" applyProtection="1">
      <alignment horizontal="center" vertical="center"/>
    </xf>
    <xf numFmtId="0" fontId="1" fillId="6" borderId="135" xfId="0" applyFont="1" applyFill="1" applyBorder="1" applyAlignment="1" applyProtection="1">
      <alignment horizontal="center" vertical="center"/>
    </xf>
    <xf numFmtId="0" fontId="1" fillId="5" borderId="135" xfId="0" applyFont="1" applyFill="1" applyBorder="1" applyAlignment="1" applyProtection="1">
      <alignment horizontal="center" vertical="center"/>
    </xf>
    <xf numFmtId="0" fontId="0" fillId="9" borderId="135" xfId="0" applyFont="1" applyFill="1" applyBorder="1" applyAlignment="1" applyProtection="1">
      <alignment horizontal="center" vertical="center" wrapText="1"/>
    </xf>
    <xf numFmtId="0" fontId="1" fillId="9" borderId="135" xfId="0" applyFont="1" applyFill="1" applyBorder="1" applyAlignment="1" applyProtection="1">
      <alignment horizontal="left" vertical="center"/>
    </xf>
    <xf numFmtId="0" fontId="28" fillId="9" borderId="61" xfId="0" applyFont="1" applyFill="1" applyBorder="1" applyAlignment="1" applyProtection="1">
      <alignment vertical="center" wrapText="1"/>
    </xf>
    <xf numFmtId="0" fontId="19" fillId="0" borderId="140" xfId="0" applyFont="1" applyBorder="1" applyAlignment="1" applyProtection="1">
      <alignment horizontal="center" vertical="center" wrapText="1"/>
    </xf>
    <xf numFmtId="0" fontId="8" fillId="9" borderId="140" xfId="0" applyFont="1" applyFill="1" applyBorder="1" applyAlignment="1" applyProtection="1">
      <alignment horizontal="center" vertical="center" wrapText="1"/>
      <protection locked="0"/>
    </xf>
    <xf numFmtId="0" fontId="8" fillId="2" borderId="137" xfId="0" applyFont="1" applyFill="1" applyBorder="1" applyAlignment="1" applyProtection="1">
      <alignment horizontal="center" vertical="center" wrapText="1"/>
    </xf>
    <xf numFmtId="0" fontId="1" fillId="9" borderId="140" xfId="0" applyFont="1" applyFill="1" applyBorder="1" applyAlignment="1" applyProtection="1">
      <alignment horizontal="center" vertical="center"/>
      <protection locked="0"/>
    </xf>
    <xf numFmtId="0" fontId="1" fillId="9" borderId="140" xfId="0" applyFont="1" applyFill="1" applyBorder="1" applyAlignment="1" applyProtection="1">
      <alignment horizontal="center" vertical="center"/>
    </xf>
    <xf numFmtId="0" fontId="1" fillId="4" borderId="140" xfId="0" applyFont="1" applyFill="1" applyBorder="1" applyAlignment="1" applyProtection="1">
      <alignment horizontal="center" vertical="center"/>
    </xf>
    <xf numFmtId="0" fontId="1" fillId="6" borderId="140" xfId="0" applyFont="1" applyFill="1" applyBorder="1" applyAlignment="1" applyProtection="1">
      <alignment horizontal="center" vertical="center"/>
    </xf>
    <xf numFmtId="0" fontId="1" fillId="5" borderId="140" xfId="0" applyFont="1" applyFill="1" applyBorder="1" applyAlignment="1" applyProtection="1">
      <alignment horizontal="center" vertical="center"/>
    </xf>
    <xf numFmtId="0" fontId="0" fillId="9" borderId="140" xfId="0" applyFont="1" applyFill="1" applyBorder="1" applyAlignment="1" applyProtection="1">
      <alignment horizontal="center" vertical="center" wrapText="1"/>
    </xf>
    <xf numFmtId="0" fontId="1" fillId="9" borderId="140" xfId="0" applyFont="1" applyFill="1" applyBorder="1" applyAlignment="1" applyProtection="1">
      <alignment horizontal="left" vertical="center"/>
    </xf>
    <xf numFmtId="0" fontId="18" fillId="0" borderId="141" xfId="0" applyFont="1" applyBorder="1" applyAlignment="1" applyProtection="1">
      <alignment horizontal="center" vertical="center" wrapText="1"/>
    </xf>
    <xf numFmtId="0" fontId="19" fillId="0" borderId="145" xfId="0" applyFont="1" applyBorder="1" applyAlignment="1" applyProtection="1">
      <alignment horizontal="center" vertical="center" wrapText="1"/>
    </xf>
    <xf numFmtId="0" fontId="8" fillId="9" borderId="145" xfId="0" applyFont="1" applyFill="1" applyBorder="1" applyAlignment="1" applyProtection="1">
      <alignment horizontal="center" vertical="center" wrapText="1"/>
      <protection locked="0"/>
    </xf>
    <xf numFmtId="0" fontId="8" fillId="2" borderId="142" xfId="0" applyFont="1" applyFill="1" applyBorder="1" applyAlignment="1" applyProtection="1">
      <alignment horizontal="center" vertical="center" wrapText="1"/>
    </xf>
    <xf numFmtId="0" fontId="1" fillId="9" borderId="145" xfId="0" applyFont="1" applyFill="1" applyBorder="1" applyAlignment="1" applyProtection="1">
      <alignment horizontal="center" vertical="center"/>
      <protection locked="0"/>
    </xf>
    <xf numFmtId="0" fontId="1" fillId="9" borderId="145" xfId="0" applyFont="1" applyFill="1" applyBorder="1" applyAlignment="1" applyProtection="1">
      <alignment horizontal="center" vertical="center"/>
    </xf>
    <xf numFmtId="0" fontId="1" fillId="4" borderId="145" xfId="0" applyFont="1" applyFill="1" applyBorder="1" applyAlignment="1" applyProtection="1">
      <alignment horizontal="center" vertical="center"/>
    </xf>
    <xf numFmtId="0" fontId="1" fillId="6" borderId="145" xfId="0" applyFont="1" applyFill="1" applyBorder="1" applyAlignment="1" applyProtection="1">
      <alignment horizontal="center" vertical="center"/>
    </xf>
    <xf numFmtId="0" fontId="1" fillId="5" borderId="145" xfId="0" applyFont="1" applyFill="1" applyBorder="1" applyAlignment="1" applyProtection="1">
      <alignment horizontal="center" vertical="center"/>
    </xf>
    <xf numFmtId="0" fontId="0" fillId="9" borderId="145" xfId="0" applyFont="1" applyFill="1" applyBorder="1" applyAlignment="1" applyProtection="1">
      <alignment horizontal="center" vertical="center" wrapText="1"/>
    </xf>
    <xf numFmtId="0" fontId="1" fillId="9" borderId="145" xfId="0" applyFont="1" applyFill="1" applyBorder="1" applyAlignment="1" applyProtection="1">
      <alignment horizontal="left" vertical="center"/>
    </xf>
    <xf numFmtId="0" fontId="0" fillId="9" borderId="145" xfId="0" applyFill="1" applyBorder="1" applyAlignment="1" applyProtection="1">
      <alignment vertical="center" wrapText="1"/>
    </xf>
    <xf numFmtId="0" fontId="18" fillId="0" borderId="146" xfId="0" applyFont="1" applyBorder="1" applyAlignment="1" applyProtection="1">
      <alignment horizontal="center" vertical="center" wrapText="1"/>
    </xf>
    <xf numFmtId="0" fontId="8" fillId="9" borderId="117" xfId="0" applyFont="1" applyFill="1" applyBorder="1" applyAlignment="1" applyProtection="1">
      <alignment horizontal="center" vertical="center" wrapText="1"/>
      <protection locked="0"/>
    </xf>
    <xf numFmtId="0" fontId="8" fillId="2" borderId="114" xfId="0" applyFont="1" applyFill="1" applyBorder="1" applyAlignment="1" applyProtection="1">
      <alignment horizontal="center" vertical="center" wrapText="1"/>
    </xf>
    <xf numFmtId="0" fontId="0" fillId="9" borderId="118" xfId="0" applyFill="1" applyBorder="1" applyAlignment="1" applyProtection="1">
      <alignment vertical="center" wrapText="1"/>
    </xf>
    <xf numFmtId="0" fontId="0" fillId="0" borderId="127" xfId="0" applyFont="1" applyBorder="1" applyAlignment="1" applyProtection="1">
      <alignment vertical="center"/>
    </xf>
    <xf numFmtId="0" fontId="0" fillId="0" borderId="104" xfId="0" applyFont="1" applyBorder="1" applyAlignment="1" applyProtection="1">
      <alignment vertical="center"/>
    </xf>
    <xf numFmtId="0" fontId="0" fillId="0" borderId="147" xfId="0" applyFont="1" applyBorder="1" applyAlignment="1" applyProtection="1">
      <alignment vertical="center"/>
    </xf>
    <xf numFmtId="0" fontId="19" fillId="0" borderId="152" xfId="0" applyFont="1" applyBorder="1" applyAlignment="1" applyProtection="1">
      <alignment horizontal="center" vertical="center" wrapText="1"/>
    </xf>
    <xf numFmtId="0" fontId="8" fillId="9" borderId="152" xfId="0" applyFont="1" applyFill="1" applyBorder="1" applyAlignment="1" applyProtection="1">
      <alignment horizontal="center" vertical="center" wrapText="1"/>
      <protection locked="0"/>
    </xf>
    <xf numFmtId="0" fontId="8" fillId="2" borderId="149" xfId="0" applyFont="1" applyFill="1" applyBorder="1" applyAlignment="1" applyProtection="1">
      <alignment horizontal="center" vertical="center" wrapText="1"/>
    </xf>
    <xf numFmtId="0" fontId="1" fillId="9" borderId="152" xfId="0" applyFont="1" applyFill="1" applyBorder="1" applyAlignment="1" applyProtection="1">
      <alignment horizontal="center" vertical="center"/>
      <protection locked="0"/>
    </xf>
    <xf numFmtId="0" fontId="1" fillId="9" borderId="152" xfId="0" applyFont="1" applyFill="1" applyBorder="1" applyAlignment="1" applyProtection="1">
      <alignment horizontal="center" vertical="center"/>
    </xf>
    <xf numFmtId="0" fontId="1" fillId="4" borderId="152" xfId="0" applyFont="1" applyFill="1" applyBorder="1" applyAlignment="1" applyProtection="1">
      <alignment horizontal="center" vertical="center"/>
    </xf>
    <xf numFmtId="0" fontId="1" fillId="6" borderId="152" xfId="0" applyFont="1" applyFill="1" applyBorder="1" applyAlignment="1" applyProtection="1">
      <alignment horizontal="center" vertical="center"/>
    </xf>
    <xf numFmtId="0" fontId="1" fillId="5" borderId="152" xfId="0" applyFont="1" applyFill="1" applyBorder="1" applyAlignment="1" applyProtection="1">
      <alignment horizontal="center" vertical="center"/>
    </xf>
    <xf numFmtId="0" fontId="0" fillId="9" borderId="152" xfId="0" applyFont="1" applyFill="1" applyBorder="1" applyAlignment="1" applyProtection="1">
      <alignment horizontal="center" vertical="center" wrapText="1"/>
    </xf>
    <xf numFmtId="0" fontId="1" fillId="9" borderId="152" xfId="0" applyFont="1" applyFill="1" applyBorder="1" applyAlignment="1" applyProtection="1">
      <alignment horizontal="left" vertical="center"/>
    </xf>
    <xf numFmtId="0" fontId="0" fillId="9" borderId="152" xfId="0" applyFill="1" applyBorder="1" applyAlignment="1" applyProtection="1">
      <alignment vertical="center" wrapText="1"/>
    </xf>
    <xf numFmtId="0" fontId="19" fillId="2" borderId="56" xfId="0" applyFont="1" applyFill="1" applyBorder="1" applyAlignment="1" applyProtection="1">
      <alignment horizontal="center" vertical="center" wrapText="1"/>
    </xf>
    <xf numFmtId="0" fontId="18" fillId="0" borderId="153" xfId="0" applyFont="1" applyBorder="1" applyAlignment="1" applyProtection="1">
      <alignment horizontal="center" vertical="center" wrapText="1"/>
    </xf>
    <xf numFmtId="0" fontId="0" fillId="9" borderId="113" xfId="0" applyFont="1" applyFill="1" applyBorder="1" applyAlignment="1" applyProtection="1">
      <alignment horizontal="left" vertical="center" wrapText="1" indent="1"/>
      <protection locked="0"/>
    </xf>
    <xf numFmtId="0" fontId="0" fillId="2" borderId="110" xfId="0" applyFill="1" applyBorder="1" applyAlignment="1" applyProtection="1">
      <alignment horizontal="left" vertical="center" wrapText="1" indent="1"/>
    </xf>
    <xf numFmtId="0" fontId="0" fillId="0" borderId="154" xfId="0" applyFont="1" applyBorder="1" applyAlignment="1" applyProtection="1">
      <alignment vertical="top" wrapText="1"/>
    </xf>
    <xf numFmtId="0" fontId="0" fillId="9" borderId="106" xfId="0" applyFont="1" applyFill="1" applyBorder="1" applyAlignment="1" applyProtection="1">
      <alignment horizontal="left" vertical="center" wrapText="1"/>
      <protection locked="0"/>
    </xf>
    <xf numFmtId="0" fontId="0" fillId="9" borderId="113" xfId="0" applyFont="1" applyFill="1" applyBorder="1" applyAlignment="1" applyProtection="1">
      <alignment horizontal="left" vertical="center" wrapText="1"/>
      <protection locked="0"/>
    </xf>
    <xf numFmtId="0" fontId="19" fillId="2" borderId="117" xfId="0" applyFont="1" applyFill="1" applyBorder="1" applyAlignment="1" applyProtection="1">
      <alignment horizontal="center" vertical="center" wrapText="1"/>
    </xf>
    <xf numFmtId="0" fontId="0" fillId="2" borderId="117" xfId="0" applyFont="1" applyFill="1" applyBorder="1" applyAlignment="1" applyProtection="1">
      <alignment horizontal="center" vertical="center" wrapText="1"/>
    </xf>
    <xf numFmtId="0" fontId="0" fillId="2" borderId="114" xfId="0" applyFill="1" applyBorder="1" applyAlignment="1" applyProtection="1">
      <alignment horizontal="center" vertical="center" wrapText="1"/>
    </xf>
    <xf numFmtId="0" fontId="0" fillId="9" borderId="117" xfId="0" applyFont="1" applyFill="1" applyBorder="1" applyAlignment="1" applyProtection="1">
      <alignment horizontal="center" vertical="center" wrapText="1"/>
    </xf>
    <xf numFmtId="0" fontId="0" fillId="9" borderId="117" xfId="0" applyFont="1" applyFill="1" applyBorder="1" applyAlignment="1" applyProtection="1">
      <alignment horizontal="left" vertical="center" wrapText="1"/>
      <protection locked="0"/>
    </xf>
    <xf numFmtId="0" fontId="0" fillId="9" borderId="56" xfId="0" applyFont="1" applyFill="1" applyBorder="1" applyAlignment="1" applyProtection="1">
      <alignment vertical="center" wrapText="1"/>
      <protection locked="0"/>
    </xf>
    <xf numFmtId="0" fontId="0" fillId="2" borderId="66" xfId="0" applyFill="1" applyBorder="1" applyAlignment="1" applyProtection="1">
      <alignment vertical="center" wrapText="1"/>
    </xf>
    <xf numFmtId="0" fontId="0" fillId="0" borderId="12" xfId="0" applyFont="1" applyBorder="1" applyAlignment="1" applyProtection="1">
      <alignment horizontal="center" vertical="center" wrapText="1"/>
    </xf>
    <xf numFmtId="0" fontId="0" fillId="0" borderId="12" xfId="0" applyFont="1" applyBorder="1" applyAlignment="1" applyProtection="1">
      <alignment vertical="center"/>
    </xf>
    <xf numFmtId="0" fontId="29" fillId="9" borderId="55" xfId="0" applyFont="1" applyFill="1" applyBorder="1" applyAlignment="1" applyProtection="1">
      <alignment vertical="center" wrapText="1"/>
    </xf>
    <xf numFmtId="0" fontId="0" fillId="0" borderId="101" xfId="0" applyBorder="1" applyAlignment="1">
      <alignment vertical="top" wrapText="1"/>
    </xf>
    <xf numFmtId="0" fontId="2" fillId="2" borderId="4" xfId="0" applyFont="1" applyFill="1" applyBorder="1" applyAlignment="1" applyProtection="1">
      <alignment horizontal="center" vertical="center" wrapText="1"/>
    </xf>
    <xf numFmtId="0" fontId="18" fillId="0" borderId="30" xfId="0" applyFont="1" applyBorder="1" applyAlignment="1" applyProtection="1">
      <alignment horizontal="center" vertical="center" wrapText="1"/>
    </xf>
    <xf numFmtId="0" fontId="18" fillId="0" borderId="115" xfId="0" applyFont="1" applyBorder="1" applyAlignment="1" applyProtection="1">
      <alignment horizontal="center" vertical="center" wrapText="1"/>
    </xf>
    <xf numFmtId="0" fontId="18" fillId="0" borderId="150" xfId="0" applyFont="1" applyBorder="1" applyAlignment="1" applyProtection="1">
      <alignment horizontal="center" vertical="center" wrapText="1"/>
    </xf>
    <xf numFmtId="0" fontId="0" fillId="0" borderId="138" xfId="0" applyBorder="1" applyAlignment="1">
      <alignment horizontal="center" vertical="center" wrapText="1"/>
    </xf>
    <xf numFmtId="0" fontId="18" fillId="0" borderId="143" xfId="0" applyFont="1" applyBorder="1" applyAlignment="1" applyProtection="1">
      <alignment horizontal="center" vertical="center" wrapText="1"/>
    </xf>
    <xf numFmtId="0" fontId="18" fillId="0" borderId="31" xfId="0" applyFont="1" applyBorder="1" applyAlignment="1" applyProtection="1">
      <alignment horizontal="center" vertical="center" wrapText="1"/>
    </xf>
    <xf numFmtId="0" fontId="0" fillId="0" borderId="0" xfId="0" applyBorder="1" applyAlignment="1">
      <alignment horizontal="center" vertical="center" wrapText="1"/>
    </xf>
    <xf numFmtId="0" fontId="18" fillId="0" borderId="98" xfId="0" applyFont="1" applyBorder="1" applyAlignment="1" applyProtection="1">
      <alignment horizontal="center" vertical="center" wrapText="1"/>
    </xf>
    <xf numFmtId="0" fontId="18" fillId="0" borderId="59"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72" xfId="0" applyFont="1" applyBorder="1" applyAlignment="1" applyProtection="1">
      <alignment horizontal="center" vertical="center" wrapText="1"/>
    </xf>
    <xf numFmtId="0" fontId="18" fillId="0" borderId="130" xfId="0" applyFont="1" applyBorder="1" applyAlignment="1" applyProtection="1">
      <alignment horizontal="center" vertical="center" wrapText="1"/>
    </xf>
    <xf numFmtId="0" fontId="18" fillId="0" borderId="0" xfId="0" applyFont="1" applyBorder="1" applyAlignment="1">
      <alignment horizontal="center" vertical="center" wrapText="1"/>
    </xf>
    <xf numFmtId="0" fontId="0" fillId="0" borderId="8" xfId="0" applyBorder="1" applyAlignment="1">
      <alignment horizontal="center" vertical="center" wrapText="1"/>
    </xf>
    <xf numFmtId="0" fontId="18" fillId="0" borderId="122" xfId="0" applyFont="1" applyBorder="1" applyAlignment="1">
      <alignment horizontal="center" vertical="center" wrapText="1"/>
    </xf>
    <xf numFmtId="0" fontId="18" fillId="0" borderId="66" xfId="0" applyFont="1" applyBorder="1" applyAlignment="1" applyProtection="1">
      <alignment horizontal="center" vertical="center" wrapText="1"/>
    </xf>
    <xf numFmtId="0" fontId="18" fillId="0" borderId="18" xfId="0" applyFont="1" applyBorder="1" applyAlignment="1" applyProtection="1">
      <alignment horizontal="center" vertical="center" wrapText="1"/>
    </xf>
    <xf numFmtId="0" fontId="18" fillId="0" borderId="155" xfId="0" applyFont="1" applyBorder="1" applyAlignment="1" applyProtection="1">
      <alignment horizontal="center" vertical="center" wrapText="1"/>
    </xf>
    <xf numFmtId="0" fontId="0" fillId="2" borderId="97" xfId="0" applyFont="1" applyFill="1" applyBorder="1" applyAlignment="1" applyProtection="1">
      <alignment vertical="center" wrapText="1"/>
    </xf>
    <xf numFmtId="0" fontId="0" fillId="9" borderId="56" xfId="0" applyFont="1" applyFill="1" applyBorder="1" applyAlignment="1" applyProtection="1">
      <alignment vertical="center" wrapText="1"/>
    </xf>
    <xf numFmtId="0" fontId="1" fillId="4" borderId="156" xfId="0" applyFont="1" applyFill="1" applyBorder="1" applyAlignment="1" applyProtection="1">
      <alignment horizontal="center" vertical="center"/>
    </xf>
    <xf numFmtId="0" fontId="1" fillId="6" borderId="156" xfId="0" applyFont="1" applyFill="1" applyBorder="1" applyAlignment="1" applyProtection="1">
      <alignment horizontal="center" vertical="center"/>
    </xf>
    <xf numFmtId="0" fontId="1" fillId="5" borderId="156" xfId="0" applyFont="1" applyFill="1" applyBorder="1" applyAlignment="1" applyProtection="1">
      <alignment horizontal="center" vertical="center"/>
    </xf>
    <xf numFmtId="0" fontId="1" fillId="9" borderId="20" xfId="0" applyFont="1" applyFill="1" applyBorder="1" applyAlignment="1" applyProtection="1">
      <alignment horizontal="left" vertical="center"/>
    </xf>
    <xf numFmtId="0" fontId="18" fillId="0" borderId="8" xfId="0" applyFont="1" applyBorder="1" applyAlignment="1" applyProtection="1">
      <alignment horizontal="center" vertical="center" wrapText="1"/>
    </xf>
    <xf numFmtId="0" fontId="0" fillId="0" borderId="6" xfId="0" applyFont="1" applyBorder="1" applyAlignment="1" applyProtection="1">
      <alignment vertical="top" wrapText="1"/>
    </xf>
    <xf numFmtId="0" fontId="18" fillId="0" borderId="23" xfId="0" applyFont="1" applyBorder="1" applyAlignment="1" applyProtection="1">
      <alignment horizontal="center" vertical="center" wrapText="1"/>
    </xf>
    <xf numFmtId="0" fontId="18" fillId="0" borderId="51" xfId="0" applyFont="1" applyBorder="1" applyAlignment="1" applyProtection="1">
      <alignment horizontal="center" vertical="center" wrapText="1"/>
    </xf>
    <xf numFmtId="0" fontId="0" fillId="0" borderId="13" xfId="0" applyBorder="1" applyAlignment="1">
      <alignment horizontal="center" vertical="center" wrapText="1"/>
    </xf>
    <xf numFmtId="0" fontId="30" fillId="0" borderId="4" xfId="0" applyFont="1" applyBorder="1" applyAlignment="1" applyProtection="1">
      <alignment horizontal="left" vertical="center" wrapText="1"/>
    </xf>
    <xf numFmtId="0" fontId="30" fillId="0" borderId="4" xfId="0" applyFont="1" applyBorder="1" applyAlignment="1">
      <alignment horizontal="left" vertical="center" wrapText="1"/>
    </xf>
    <xf numFmtId="0" fontId="12" fillId="0" borderId="1" xfId="0" applyFont="1" applyBorder="1" applyAlignment="1" applyProtection="1">
      <alignment horizontal="center" vertical="center" wrapText="1"/>
    </xf>
    <xf numFmtId="0" fontId="0" fillId="0" borderId="4" xfId="0" applyBorder="1" applyAlignment="1">
      <alignment wrapText="1"/>
    </xf>
    <xf numFmtId="0" fontId="0" fillId="0" borderId="124" xfId="0" applyBorder="1" applyAlignment="1">
      <alignment wrapText="1"/>
    </xf>
    <xf numFmtId="0" fontId="0" fillId="0" borderId="16" xfId="0" applyBorder="1" applyAlignment="1">
      <alignment wrapText="1"/>
    </xf>
    <xf numFmtId="0" fontId="0" fillId="0" borderId="13" xfId="0" applyBorder="1" applyAlignment="1">
      <alignment wrapText="1"/>
    </xf>
    <xf numFmtId="0" fontId="0" fillId="0" borderId="46" xfId="0" applyBorder="1" applyAlignment="1">
      <alignment wrapText="1"/>
    </xf>
    <xf numFmtId="0" fontId="12" fillId="0" borderId="12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0" fillId="0" borderId="125" xfId="0" applyBorder="1" applyAlignment="1">
      <alignment wrapText="1"/>
    </xf>
    <xf numFmtId="0" fontId="0" fillId="0" borderId="15" xfId="0" applyFont="1" applyBorder="1" applyAlignment="1" applyProtection="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58" xfId="0" applyBorder="1" applyAlignment="1" applyProtection="1">
      <alignment horizontal="left" vertical="center" wrapText="1" indent="2"/>
    </xf>
    <xf numFmtId="0" fontId="0" fillId="0" borderId="59" xfId="0" applyBorder="1" applyAlignment="1" applyProtection="1">
      <alignment horizontal="left" vertical="center" wrapText="1"/>
    </xf>
    <xf numFmtId="0" fontId="0" fillId="0" borderId="60" xfId="0" applyBorder="1" applyAlignment="1" applyProtection="1">
      <alignment horizontal="left" vertical="center" wrapText="1"/>
    </xf>
    <xf numFmtId="0" fontId="13" fillId="0" borderId="17"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7" fillId="0" borderId="52" xfId="0" applyFont="1" applyBorder="1" applyAlignment="1" applyProtection="1">
      <alignment horizontal="left" vertical="center" wrapText="1" indent="1"/>
    </xf>
    <xf numFmtId="0" fontId="0" fillId="0" borderId="53" xfId="0" applyBorder="1" applyAlignment="1" applyProtection="1">
      <alignment horizontal="left" vertical="center" wrapText="1"/>
    </xf>
    <xf numFmtId="0" fontId="0" fillId="0" borderId="54" xfId="0" applyBorder="1" applyAlignment="1" applyProtection="1">
      <alignment horizontal="left" vertical="center" wrapText="1"/>
    </xf>
    <xf numFmtId="0" fontId="0" fillId="0" borderId="79" xfId="0" applyBorder="1" applyAlignment="1" applyProtection="1">
      <alignment vertical="center" wrapText="1"/>
    </xf>
    <xf numFmtId="0" fontId="0" fillId="0" borderId="80" xfId="0" applyBorder="1" applyProtection="1"/>
    <xf numFmtId="0" fontId="0" fillId="0" borderId="93" xfId="0" applyBorder="1" applyProtection="1"/>
    <xf numFmtId="0" fontId="21" fillId="8" borderId="45" xfId="0" applyFont="1" applyFill="1" applyBorder="1" applyAlignment="1" applyProtection="1">
      <alignment horizontal="left" vertical="center" wrapText="1" indent="6"/>
    </xf>
    <xf numFmtId="0" fontId="21" fillId="8" borderId="41" xfId="0" applyFont="1" applyFill="1" applyBorder="1" applyAlignment="1" applyProtection="1">
      <alignment horizontal="left" vertical="center" wrapText="1" indent="6"/>
    </xf>
    <xf numFmtId="0" fontId="0" fillId="0" borderId="41" xfId="0" applyBorder="1" applyAlignment="1">
      <alignment horizontal="left" indent="6"/>
    </xf>
    <xf numFmtId="0" fontId="0" fillId="0" borderId="47" xfId="0" applyBorder="1" applyAlignment="1">
      <alignment horizontal="left" indent="6"/>
    </xf>
    <xf numFmtId="0" fontId="5" fillId="2" borderId="1" xfId="0" applyFont="1" applyFill="1" applyBorder="1" applyAlignment="1" applyProtection="1">
      <alignment horizontal="center" vertical="center" wrapText="1"/>
    </xf>
    <xf numFmtId="0" fontId="0" fillId="2" borderId="4" xfId="0" applyFill="1" applyBorder="1" applyAlignment="1" applyProtection="1">
      <alignment wrapText="1"/>
    </xf>
    <xf numFmtId="0" fontId="0" fillId="2" borderId="5" xfId="0" applyFill="1" applyBorder="1" applyAlignment="1" applyProtection="1">
      <alignment wrapText="1"/>
    </xf>
    <xf numFmtId="0" fontId="22" fillId="0" borderId="142" xfId="0" applyFont="1" applyBorder="1" applyAlignment="1" applyProtection="1">
      <alignment horizontal="left" vertical="center" wrapText="1" indent="2"/>
    </xf>
    <xf numFmtId="0" fontId="0" fillId="0" borderId="143" xfId="0" applyFont="1" applyBorder="1" applyAlignment="1" applyProtection="1">
      <alignment horizontal="left" vertical="center" indent="1"/>
    </xf>
    <xf numFmtId="0" fontId="0" fillId="0" borderId="144" xfId="0" applyFont="1" applyBorder="1" applyAlignment="1" applyProtection="1">
      <alignment horizontal="left" vertical="center" indent="1"/>
    </xf>
    <xf numFmtId="0" fontId="0" fillId="0" borderId="107" xfId="0" applyFont="1" applyBorder="1" applyAlignment="1" applyProtection="1">
      <alignment horizontal="left" vertical="center" wrapText="1" indent="2"/>
    </xf>
    <xf numFmtId="0" fontId="0" fillId="0" borderId="108" xfId="0" applyBorder="1" applyAlignment="1" applyProtection="1">
      <alignment horizontal="left" vertical="center"/>
    </xf>
    <xf numFmtId="0" fontId="0" fillId="0" borderId="109" xfId="0" applyBorder="1" applyAlignment="1" applyProtection="1">
      <alignment horizontal="left" vertical="center"/>
    </xf>
    <xf numFmtId="0" fontId="0" fillId="0" borderId="53" xfId="0" applyBorder="1" applyAlignment="1" applyProtection="1">
      <alignment horizontal="left" vertical="center"/>
    </xf>
    <xf numFmtId="0" fontId="0" fillId="0" borderId="54" xfId="0" applyBorder="1" applyAlignment="1" applyProtection="1">
      <alignment horizontal="left" vertical="center"/>
    </xf>
    <xf numFmtId="0" fontId="7" fillId="0" borderId="88" xfId="0" applyFont="1" applyBorder="1" applyAlignment="1" applyProtection="1">
      <alignment horizontal="left" vertical="center" wrapText="1" indent="1"/>
    </xf>
    <xf numFmtId="0" fontId="0" fillId="0" borderId="89" xfId="0" applyBorder="1" applyAlignment="1" applyProtection="1">
      <alignment horizontal="left" vertical="center" wrapText="1"/>
    </xf>
    <xf numFmtId="0" fontId="0" fillId="0" borderId="90" xfId="0" applyBorder="1" applyAlignment="1" applyProtection="1">
      <alignment horizontal="left" vertical="center" wrapText="1"/>
    </xf>
    <xf numFmtId="0" fontId="7" fillId="0" borderId="16" xfId="0" applyFont="1" applyBorder="1" applyAlignment="1" applyProtection="1">
      <alignment horizontal="left" vertical="center" wrapText="1" indent="1"/>
    </xf>
    <xf numFmtId="0" fontId="0" fillId="0" borderId="13"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5" xfId="0" applyFont="1" applyBorder="1" applyAlignment="1" applyProtection="1">
      <alignment vertical="center" wrapText="1"/>
    </xf>
    <xf numFmtId="0" fontId="0" fillId="0" borderId="7" xfId="0" applyFont="1" applyBorder="1" applyAlignment="1" applyProtection="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22" fillId="0" borderId="149" xfId="0" applyFont="1" applyBorder="1" applyAlignment="1" applyProtection="1">
      <alignment horizontal="left" vertical="center" wrapText="1" indent="2"/>
    </xf>
    <xf numFmtId="0" fontId="0" fillId="0" borderId="150" xfId="0" applyFont="1" applyBorder="1" applyAlignment="1" applyProtection="1">
      <alignment horizontal="left" vertical="center" indent="1"/>
    </xf>
    <xf numFmtId="0" fontId="0" fillId="0" borderId="151" xfId="0" applyFont="1" applyBorder="1" applyAlignment="1" applyProtection="1">
      <alignment horizontal="left" vertical="center" indent="1"/>
    </xf>
    <xf numFmtId="0" fontId="18" fillId="0" borderId="148" xfId="0" applyFont="1" applyBorder="1" applyAlignment="1" applyProtection="1">
      <alignment horizontal="center" vertical="center" wrapText="1"/>
    </xf>
    <xf numFmtId="0" fontId="0" fillId="0" borderId="136" xfId="0" applyBorder="1" applyAlignment="1">
      <alignment horizontal="center" vertical="center" wrapText="1"/>
    </xf>
    <xf numFmtId="0" fontId="0" fillId="0" borderId="15" xfId="0" applyBorder="1" applyAlignment="1" applyProtection="1">
      <alignment vertical="center" wrapText="1"/>
    </xf>
    <xf numFmtId="0" fontId="0" fillId="0" borderId="76" xfId="0" applyBorder="1" applyAlignment="1" applyProtection="1">
      <alignment horizontal="left" vertical="center" wrapText="1" indent="2"/>
    </xf>
    <xf numFmtId="0" fontId="0" fillId="0" borderId="77" xfId="0" applyBorder="1" applyAlignment="1" applyProtection="1">
      <alignment horizontal="left" vertical="center" wrapText="1"/>
    </xf>
    <xf numFmtId="0" fontId="0" fillId="0" borderId="78" xfId="0" applyBorder="1" applyAlignment="1" applyProtection="1">
      <alignment horizontal="left" vertical="center" wrapText="1"/>
    </xf>
    <xf numFmtId="0" fontId="18" fillId="0" borderId="14" xfId="0" applyFont="1" applyBorder="1" applyAlignment="1" applyProtection="1">
      <alignment horizontal="center" vertical="center" wrapText="1"/>
    </xf>
    <xf numFmtId="0" fontId="0" fillId="0" borderId="51" xfId="0" applyBorder="1" applyAlignment="1">
      <alignment horizontal="center" vertical="center" wrapText="1"/>
    </xf>
    <xf numFmtId="0" fontId="0" fillId="0" borderId="25" xfId="0" applyBorder="1" applyAlignment="1">
      <alignment vertical="center" wrapText="1"/>
    </xf>
    <xf numFmtId="0" fontId="0" fillId="3" borderId="28" xfId="0" applyFont="1"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62" xfId="0" applyBorder="1" applyAlignment="1" applyProtection="1">
      <alignment horizontal="left" vertical="center" wrapText="1" indent="2"/>
    </xf>
    <xf numFmtId="0" fontId="0" fillId="0" borderId="63" xfId="0" applyBorder="1" applyAlignment="1" applyProtection="1">
      <alignment horizontal="left" vertical="center" wrapText="1"/>
    </xf>
    <xf numFmtId="0" fontId="0" fillId="0" borderId="64" xfId="0" applyBorder="1" applyAlignment="1" applyProtection="1">
      <alignment horizontal="left" vertical="center" wrapText="1"/>
    </xf>
    <xf numFmtId="0" fontId="0" fillId="0" borderId="58" xfId="0" applyFont="1" applyBorder="1" applyAlignment="1" applyProtection="1">
      <alignment horizontal="left" vertical="center" wrapText="1" indent="2"/>
    </xf>
    <xf numFmtId="0" fontId="0" fillId="0" borderId="59" xfId="0" applyBorder="1" applyAlignment="1" applyProtection="1">
      <alignment horizontal="left" vertical="center"/>
    </xf>
    <xf numFmtId="0" fontId="0" fillId="0" borderId="60" xfId="0" applyBorder="1" applyAlignment="1" applyProtection="1">
      <alignment horizontal="left" vertical="center"/>
    </xf>
    <xf numFmtId="0" fontId="7" fillId="0" borderId="67" xfId="0" applyFont="1" applyBorder="1" applyAlignment="1" applyProtection="1">
      <alignment horizontal="left" vertical="center" wrapText="1" indent="1"/>
    </xf>
    <xf numFmtId="0" fontId="0" fillId="0" borderId="68" xfId="0" applyBorder="1" applyAlignment="1" applyProtection="1">
      <alignment horizontal="left" vertical="center"/>
    </xf>
    <xf numFmtId="0" fontId="0" fillId="0" borderId="69" xfId="0" applyBorder="1" applyAlignment="1" applyProtection="1">
      <alignment horizontal="left" vertical="center"/>
    </xf>
    <xf numFmtId="0" fontId="7" fillId="0" borderId="17" xfId="0" applyFont="1" applyBorder="1" applyAlignment="1" applyProtection="1">
      <alignment horizontal="left" vertical="center" wrapText="1" indent="1"/>
    </xf>
    <xf numFmtId="0" fontId="0" fillId="0" borderId="30" xfId="0" applyBorder="1" applyAlignment="1" applyProtection="1">
      <alignment horizontal="left" vertical="center" wrapText="1"/>
    </xf>
    <xf numFmtId="0" fontId="0" fillId="0" borderId="10" xfId="0" applyBorder="1" applyAlignment="1" applyProtection="1">
      <alignment horizontal="left" vertical="center" wrapText="1"/>
    </xf>
    <xf numFmtId="0" fontId="7" fillId="0" borderId="62" xfId="0" applyFont="1" applyBorder="1" applyAlignment="1" applyProtection="1">
      <alignment horizontal="left" vertical="center" wrapText="1" indent="1"/>
    </xf>
    <xf numFmtId="0" fontId="7" fillId="0" borderId="58" xfId="0" applyFont="1" applyBorder="1" applyAlignment="1" applyProtection="1">
      <alignment horizontal="left" vertical="center" wrapText="1" indent="1"/>
    </xf>
    <xf numFmtId="0" fontId="0" fillId="0" borderId="25" xfId="0" applyBorder="1" applyAlignment="1" applyProtection="1">
      <alignment vertical="center" wrapText="1"/>
    </xf>
    <xf numFmtId="0" fontId="0" fillId="3" borderId="17" xfId="0" applyFill="1" applyBorder="1" applyAlignment="1" applyProtection="1">
      <alignment horizontal="left" vertical="center" wrapText="1" indent="1"/>
      <protection locked="0"/>
    </xf>
    <xf numFmtId="0" fontId="0" fillId="3" borderId="29" xfId="0" applyFill="1" applyBorder="1" applyAlignment="1" applyProtection="1">
      <alignment horizontal="left" vertical="center" wrapText="1" indent="1"/>
      <protection locked="0"/>
    </xf>
    <xf numFmtId="0" fontId="5" fillId="0" borderId="95"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7" fillId="0" borderId="114" xfId="0" applyFont="1" applyBorder="1" applyAlignment="1" applyProtection="1">
      <alignment horizontal="left" vertical="center" wrapText="1" indent="1"/>
    </xf>
    <xf numFmtId="0" fontId="0" fillId="0" borderId="115" xfId="0" applyBorder="1" applyAlignment="1" applyProtection="1">
      <alignment horizontal="left" vertical="center"/>
    </xf>
    <xf numFmtId="0" fontId="0" fillId="0" borderId="116" xfId="0" applyBorder="1" applyAlignment="1" applyProtection="1">
      <alignment horizontal="left" vertical="center"/>
    </xf>
    <xf numFmtId="0" fontId="0" fillId="0" borderId="30" xfId="0" applyBorder="1" applyAlignment="1" applyProtection="1">
      <alignment horizontal="left" vertical="center"/>
    </xf>
    <xf numFmtId="0" fontId="0" fillId="0" borderId="10" xfId="0" applyBorder="1" applyAlignment="1" applyProtection="1">
      <alignment horizontal="left" vertical="center"/>
    </xf>
    <xf numFmtId="0" fontId="14" fillId="3" borderId="17" xfId="0" applyFont="1" applyFill="1" applyBorder="1" applyAlignment="1" applyProtection="1">
      <alignment horizontal="left" vertical="center" wrapText="1" indent="1"/>
      <protection locked="0"/>
    </xf>
    <xf numFmtId="0" fontId="8" fillId="3" borderId="29" xfId="0" applyFont="1" applyFill="1" applyBorder="1" applyAlignment="1" applyProtection="1">
      <alignment horizontal="left" vertical="center" wrapText="1" indent="1"/>
      <protection locked="0"/>
    </xf>
    <xf numFmtId="0" fontId="0" fillId="0" borderId="24" xfId="0" applyBorder="1" applyAlignment="1">
      <alignment horizontal="center" vertical="center" wrapText="1"/>
    </xf>
    <xf numFmtId="0" fontId="5" fillId="0" borderId="94"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0" fillId="0" borderId="31" xfId="0" applyBorder="1" applyAlignment="1">
      <alignment horizontal="left" vertical="center" wrapText="1"/>
    </xf>
    <xf numFmtId="0" fontId="0" fillId="0" borderId="18" xfId="0" applyBorder="1" applyAlignment="1">
      <alignment horizontal="left" vertical="center" wrapText="1"/>
    </xf>
    <xf numFmtId="0" fontId="0" fillId="3" borderId="42" xfId="0" applyFill="1"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5" fillId="0" borderId="42" xfId="0" applyFont="1" applyBorder="1" applyAlignment="1" applyProtection="1">
      <alignment horizontal="left" vertical="center" wrapText="1"/>
    </xf>
    <xf numFmtId="0" fontId="0" fillId="0" borderId="31" xfId="0" applyBorder="1" applyAlignment="1">
      <alignment horizontal="left" wrapText="1"/>
    </xf>
    <xf numFmtId="0" fontId="0" fillId="0" borderId="18" xfId="0" applyBorder="1" applyAlignment="1">
      <alignment horizontal="left" wrapText="1"/>
    </xf>
    <xf numFmtId="0" fontId="0" fillId="0" borderId="16" xfId="0" applyBorder="1" applyAlignment="1">
      <alignment horizontal="left" wrapText="1"/>
    </xf>
    <xf numFmtId="0" fontId="0" fillId="0" borderId="13" xfId="0" applyBorder="1" applyAlignment="1">
      <alignment horizontal="left" wrapText="1"/>
    </xf>
    <xf numFmtId="0" fontId="0" fillId="0" borderId="11" xfId="0" applyBorder="1" applyAlignment="1">
      <alignment horizontal="left" wrapText="1"/>
    </xf>
    <xf numFmtId="0" fontId="0" fillId="3" borderId="42" xfId="0" applyFill="1" applyBorder="1" applyAlignment="1" applyProtection="1">
      <alignment horizontal="left" vertical="center" wrapText="1" indent="1"/>
      <protection locked="0"/>
    </xf>
    <xf numFmtId="0" fontId="0" fillId="0" borderId="32" xfId="0" applyBorder="1" applyAlignment="1">
      <alignment horizontal="left" vertical="center" wrapText="1" indent="1"/>
    </xf>
    <xf numFmtId="0" fontId="0" fillId="0" borderId="16" xfId="0" applyBorder="1" applyAlignment="1">
      <alignment horizontal="left" vertical="center" wrapText="1" indent="1"/>
    </xf>
    <xf numFmtId="0" fontId="0" fillId="0" borderId="46" xfId="0" applyBorder="1" applyAlignment="1">
      <alignment horizontal="left" vertical="center" wrapText="1" indent="1"/>
    </xf>
    <xf numFmtId="0" fontId="5" fillId="0" borderId="82" xfId="0" applyFont="1" applyBorder="1" applyAlignment="1" applyProtection="1">
      <alignment horizontal="left" vertical="center" wrapText="1"/>
    </xf>
    <xf numFmtId="0" fontId="0" fillId="0" borderId="83" xfId="0" applyBorder="1" applyAlignment="1">
      <alignment horizontal="left" wrapText="1"/>
    </xf>
    <xf numFmtId="0" fontId="0" fillId="0" borderId="84" xfId="0" applyBorder="1" applyAlignment="1">
      <alignment horizontal="left" wrapText="1"/>
    </xf>
    <xf numFmtId="0" fontId="0" fillId="3" borderId="34" xfId="0" applyFill="1" applyBorder="1" applyAlignment="1" applyProtection="1">
      <alignment horizontal="left" vertical="center" wrapText="1" indent="1"/>
      <protection locked="0"/>
    </xf>
    <xf numFmtId="0" fontId="0" fillId="3" borderId="33" xfId="0" applyFill="1" applyBorder="1" applyAlignment="1">
      <alignment horizontal="left" vertical="center" wrapText="1" indent="1"/>
    </xf>
    <xf numFmtId="0" fontId="31" fillId="0" borderId="123"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31" fillId="0" borderId="4" xfId="0" applyFont="1" applyBorder="1" applyAlignment="1" applyProtection="1">
      <alignment vertical="center" wrapText="1"/>
    </xf>
    <xf numFmtId="0" fontId="31" fillId="0" borderId="124" xfId="0" applyFont="1" applyBorder="1" applyAlignment="1" applyProtection="1">
      <alignment vertical="center" wrapText="1"/>
    </xf>
    <xf numFmtId="1" fontId="0" fillId="3" borderId="82" xfId="0" applyNumberFormat="1" applyFill="1" applyBorder="1" applyAlignment="1" applyProtection="1">
      <alignment horizontal="left" vertical="center" indent="1"/>
      <protection locked="0"/>
    </xf>
    <xf numFmtId="1" fontId="0" fillId="0" borderId="84" xfId="0" applyNumberFormat="1" applyBorder="1" applyAlignment="1" applyProtection="1">
      <alignment horizontal="left" vertical="center" indent="1"/>
      <protection locked="0"/>
    </xf>
    <xf numFmtId="0" fontId="22" fillId="0" borderId="137" xfId="0" applyFont="1" applyBorder="1" applyAlignment="1" applyProtection="1">
      <alignment horizontal="left" vertical="center" wrapText="1" indent="2"/>
    </xf>
    <xf numFmtId="0" fontId="0" fillId="0" borderId="138" xfId="0" applyFont="1" applyBorder="1" applyAlignment="1" applyProtection="1">
      <alignment horizontal="left" vertical="center" indent="1"/>
    </xf>
    <xf numFmtId="0" fontId="0" fillId="0" borderId="139" xfId="0" applyFont="1" applyBorder="1" applyAlignment="1" applyProtection="1">
      <alignment horizontal="left" vertical="center" indent="1"/>
    </xf>
    <xf numFmtId="0" fontId="5" fillId="3" borderId="13" xfId="0" applyFont="1" applyFill="1" applyBorder="1" applyAlignment="1" applyProtection="1">
      <alignment horizontal="left" vertical="center" wrapText="1" indent="1"/>
      <protection locked="0"/>
    </xf>
    <xf numFmtId="0" fontId="5" fillId="0" borderId="46" xfId="0" applyFont="1" applyBorder="1" applyAlignment="1" applyProtection="1">
      <alignment horizontal="left" vertical="center" wrapText="1" indent="1"/>
      <protection locked="0"/>
    </xf>
    <xf numFmtId="0" fontId="21" fillId="8" borderId="22" xfId="0" applyFont="1" applyFill="1" applyBorder="1" applyAlignment="1" applyProtection="1">
      <alignment horizontal="center" vertical="center" wrapText="1"/>
    </xf>
    <xf numFmtId="0" fontId="0" fillId="0" borderId="47" xfId="0" applyBorder="1" applyAlignment="1">
      <alignment horizontal="center" vertical="center" wrapText="1"/>
    </xf>
    <xf numFmtId="0" fontId="21" fillId="8" borderId="45" xfId="0" applyFont="1" applyFill="1" applyBorder="1" applyAlignment="1" applyProtection="1">
      <alignment horizontal="right" vertical="center" wrapText="1" indent="6"/>
    </xf>
    <xf numFmtId="0" fontId="21" fillId="8" borderId="41" xfId="0" applyFont="1" applyFill="1" applyBorder="1" applyAlignment="1" applyProtection="1">
      <alignment horizontal="right" vertical="center" wrapText="1" indent="6"/>
    </xf>
    <xf numFmtId="0" fontId="0" fillId="0" borderId="41" xfId="0" applyBorder="1" applyAlignment="1">
      <alignment horizontal="right" indent="6"/>
    </xf>
    <xf numFmtId="0" fontId="0" fillId="0" borderId="21" xfId="0" applyBorder="1" applyAlignment="1">
      <alignment horizontal="right" indent="6"/>
    </xf>
    <xf numFmtId="0" fontId="18" fillId="0" borderId="51" xfId="0" applyFont="1" applyBorder="1" applyAlignment="1" applyProtection="1">
      <alignment horizontal="center" vertical="center" wrapText="1"/>
    </xf>
    <xf numFmtId="0" fontId="18" fillId="0" borderId="48" xfId="0" applyFont="1" applyBorder="1" applyAlignment="1" applyProtection="1">
      <alignment horizontal="center" vertical="center" wrapText="1"/>
    </xf>
    <xf numFmtId="0" fontId="18" fillId="0" borderId="49"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7" fillId="0" borderId="71" xfId="0" applyFont="1" applyBorder="1" applyAlignment="1" applyProtection="1">
      <alignment horizontal="left" vertical="center" wrapText="1" indent="1"/>
    </xf>
    <xf numFmtId="0" fontId="0" fillId="0" borderId="72" xfId="0" applyBorder="1" applyAlignment="1" applyProtection="1">
      <alignment horizontal="left" vertical="center" wrapText="1"/>
    </xf>
    <xf numFmtId="0" fontId="0" fillId="0" borderId="73" xfId="0" applyBorder="1" applyAlignment="1" applyProtection="1">
      <alignment horizontal="left" vertical="center" wrapText="1"/>
    </xf>
    <xf numFmtId="0" fontId="7" fillId="0" borderId="129" xfId="0" applyFont="1" applyBorder="1" applyAlignment="1" applyProtection="1">
      <alignment horizontal="left" vertical="center" wrapText="1" indent="1"/>
    </xf>
    <xf numFmtId="0" fontId="0" fillId="0" borderId="130" xfId="0" applyBorder="1" applyAlignment="1" applyProtection="1">
      <alignment horizontal="left" vertical="center" wrapText="1"/>
    </xf>
    <xf numFmtId="0" fontId="0" fillId="0" borderId="131" xfId="0" applyBorder="1" applyAlignment="1" applyProtection="1">
      <alignment horizontal="left" vertical="center" wrapText="1"/>
    </xf>
    <xf numFmtId="0" fontId="7" fillId="0" borderId="42" xfId="0" applyFont="1" applyBorder="1" applyAlignment="1" applyProtection="1">
      <alignment horizontal="left" vertical="center" wrapText="1" indent="1"/>
    </xf>
    <xf numFmtId="0" fontId="0" fillId="0" borderId="31"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5" xfId="0" applyBorder="1" applyAlignment="1">
      <alignment vertical="center" wrapText="1"/>
    </xf>
    <xf numFmtId="0" fontId="18" fillId="0" borderId="14" xfId="0" applyFont="1" applyBorder="1" applyAlignment="1">
      <alignment horizontal="center" vertical="center" wrapText="1"/>
    </xf>
    <xf numFmtId="0" fontId="18" fillId="0" borderId="23" xfId="0" applyFont="1" applyBorder="1" applyAlignment="1">
      <alignment horizontal="center" vertical="center" wrapText="1"/>
    </xf>
    <xf numFmtId="0" fontId="0" fillId="0" borderId="23" xfId="0" applyBorder="1" applyAlignment="1">
      <alignment horizontal="center" vertical="center" wrapText="1"/>
    </xf>
    <xf numFmtId="0" fontId="7" fillId="0" borderId="85" xfId="0" applyFont="1" applyBorder="1" applyAlignment="1" applyProtection="1">
      <alignment horizontal="left" vertical="center" wrapText="1" indent="1"/>
    </xf>
    <xf numFmtId="0" fontId="0" fillId="0" borderId="86" xfId="0" applyBorder="1" applyAlignment="1" applyProtection="1">
      <alignment horizontal="left" vertical="center" wrapText="1"/>
    </xf>
    <xf numFmtId="0" fontId="0" fillId="0" borderId="87" xfId="0" applyBorder="1" applyAlignment="1" applyProtection="1">
      <alignment horizontal="left" vertical="center" wrapText="1"/>
    </xf>
    <xf numFmtId="0" fontId="0" fillId="0" borderId="59" xfId="0" applyFont="1" applyBorder="1" applyAlignment="1" applyProtection="1">
      <alignment horizontal="left" vertical="center" wrapText="1"/>
    </xf>
    <xf numFmtId="0" fontId="0" fillId="0" borderId="60" xfId="0" applyFont="1" applyBorder="1" applyAlignment="1" applyProtection="1">
      <alignment horizontal="left" vertical="center" wrapText="1"/>
    </xf>
    <xf numFmtId="0" fontId="0" fillId="0" borderId="88" xfId="0" applyFont="1" applyBorder="1" applyAlignment="1" applyProtection="1">
      <alignment horizontal="left" vertical="center" wrapText="1" indent="2"/>
    </xf>
    <xf numFmtId="0" fontId="0" fillId="0" borderId="89" xfId="0" applyFont="1" applyBorder="1" applyAlignment="1" applyProtection="1">
      <alignment horizontal="left" vertical="center" wrapText="1"/>
    </xf>
    <xf numFmtId="0" fontId="0" fillId="0" borderId="90" xfId="0" applyFont="1" applyBorder="1" applyAlignment="1" applyProtection="1">
      <alignment horizontal="left" vertical="center" wrapText="1"/>
    </xf>
    <xf numFmtId="0" fontId="18" fillId="0" borderId="23" xfId="0" applyFont="1" applyBorder="1" applyAlignment="1" applyProtection="1">
      <alignment horizontal="center" vertical="center" wrapText="1"/>
    </xf>
    <xf numFmtId="0" fontId="0" fillId="0" borderId="7" xfId="0" applyFont="1" applyBorder="1" applyAlignment="1" applyProtection="1">
      <alignment vertical="top" wrapText="1"/>
    </xf>
    <xf numFmtId="0" fontId="0" fillId="9" borderId="28" xfId="0" applyFont="1" applyFill="1"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3" xfId="0" applyBorder="1" applyAlignment="1" applyProtection="1">
      <alignment horizontal="left" vertical="center"/>
    </xf>
    <xf numFmtId="0" fontId="0" fillId="0" borderId="11" xfId="0" applyBorder="1" applyAlignment="1" applyProtection="1">
      <alignment horizontal="left" vertical="center"/>
    </xf>
    <xf numFmtId="0" fontId="0" fillId="0" borderId="103" xfId="0" applyBorder="1" applyAlignment="1" applyProtection="1">
      <alignment horizontal="left" vertical="center" wrapText="1" indent="5"/>
    </xf>
    <xf numFmtId="0" fontId="0" fillId="0" borderId="104" xfId="0" applyBorder="1" applyAlignment="1" applyProtection="1">
      <alignment horizontal="left" vertical="center" wrapText="1" indent="5"/>
    </xf>
    <xf numFmtId="0" fontId="0" fillId="0" borderId="105" xfId="0" applyBorder="1" applyAlignment="1" applyProtection="1">
      <alignment horizontal="left" vertical="center" wrapText="1" indent="5"/>
    </xf>
    <xf numFmtId="0" fontId="0" fillId="0" borderId="58" xfId="0" applyBorder="1" applyAlignment="1" applyProtection="1">
      <alignment horizontal="left" vertical="center" wrapText="1" indent="8"/>
    </xf>
    <xf numFmtId="0" fontId="0" fillId="0" borderId="59" xfId="0" applyBorder="1" applyAlignment="1" applyProtection="1">
      <alignment horizontal="left" vertical="center" wrapText="1" indent="6"/>
    </xf>
    <xf numFmtId="0" fontId="0" fillId="0" borderId="60" xfId="0" applyBorder="1" applyAlignment="1" applyProtection="1">
      <alignment horizontal="left" vertical="center" wrapText="1" indent="6"/>
    </xf>
    <xf numFmtId="0" fontId="0" fillId="0" borderId="76" xfId="0" applyBorder="1" applyAlignment="1" applyProtection="1">
      <alignment horizontal="left" vertical="center" wrapText="1" indent="8"/>
    </xf>
    <xf numFmtId="0" fontId="0" fillId="0" borderId="77" xfId="0" applyBorder="1" applyAlignment="1" applyProtection="1">
      <alignment horizontal="left" vertical="center" wrapText="1" indent="6"/>
    </xf>
    <xf numFmtId="0" fontId="0" fillId="0" borderId="78" xfId="0" applyBorder="1" applyAlignment="1" applyProtection="1">
      <alignment horizontal="left" vertical="center" wrapText="1" indent="6"/>
    </xf>
    <xf numFmtId="0" fontId="7" fillId="0" borderId="97" xfId="0" applyFont="1" applyBorder="1" applyAlignment="1" applyProtection="1">
      <alignment horizontal="left" vertical="center" wrapText="1" indent="1"/>
    </xf>
    <xf numFmtId="0" fontId="0" fillId="0" borderId="98" xfId="0" applyBorder="1" applyAlignment="1" applyProtection="1">
      <alignment horizontal="left" vertical="center"/>
    </xf>
    <xf numFmtId="0" fontId="0" fillId="0" borderId="99" xfId="0" applyBorder="1" applyAlignment="1" applyProtection="1">
      <alignment horizontal="left" vertical="center"/>
    </xf>
    <xf numFmtId="0" fontId="0" fillId="0" borderId="79" xfId="0" applyFont="1" applyBorder="1" applyAlignment="1" applyProtection="1">
      <alignment vertical="center" wrapText="1"/>
    </xf>
    <xf numFmtId="0" fontId="0" fillId="0" borderId="80" xfId="0" applyBorder="1" applyAlignment="1">
      <alignment vertical="center" wrapText="1"/>
    </xf>
    <xf numFmtId="0" fontId="0" fillId="0" borderId="93" xfId="0" applyBorder="1" applyAlignment="1">
      <alignment vertical="center" wrapText="1"/>
    </xf>
    <xf numFmtId="0" fontId="0" fillId="0" borderId="92" xfId="0" applyBorder="1" applyAlignment="1">
      <alignment vertical="top" wrapText="1"/>
    </xf>
    <xf numFmtId="0" fontId="18" fillId="0" borderId="28" xfId="0" applyFont="1" applyBorder="1" applyAlignment="1" applyProtection="1">
      <alignment horizontal="center" vertical="center" wrapText="1"/>
    </xf>
    <xf numFmtId="0" fontId="0" fillId="0" borderId="20" xfId="0" applyBorder="1" applyAlignment="1">
      <alignment horizontal="center" vertical="center" wrapText="1"/>
    </xf>
    <xf numFmtId="0" fontId="0" fillId="0" borderId="110" xfId="0" applyBorder="1" applyAlignment="1" applyProtection="1">
      <alignment horizontal="left" vertical="center" wrapText="1" indent="5"/>
    </xf>
    <xf numFmtId="0" fontId="0" fillId="0" borderId="111" xfId="0" applyBorder="1" applyAlignment="1" applyProtection="1">
      <alignment horizontal="left" vertical="center" wrapText="1" indent="5"/>
    </xf>
    <xf numFmtId="0" fontId="0" fillId="0" borderId="112" xfId="0" applyBorder="1" applyAlignment="1" applyProtection="1">
      <alignment horizontal="left" vertical="center" wrapText="1" indent="5"/>
    </xf>
    <xf numFmtId="0" fontId="1" fillId="0" borderId="103" xfId="0" applyFont="1" applyBorder="1" applyAlignment="1" applyProtection="1">
      <alignment horizontal="left" vertical="center" wrapText="1" indent="5"/>
    </xf>
    <xf numFmtId="0" fontId="1" fillId="0" borderId="104" xfId="0" applyFont="1" applyBorder="1" applyAlignment="1" applyProtection="1">
      <alignment horizontal="left" vertical="center" wrapText="1" indent="5"/>
    </xf>
    <xf numFmtId="0" fontId="1" fillId="0" borderId="105" xfId="0" applyFont="1" applyBorder="1" applyAlignment="1" applyProtection="1">
      <alignment horizontal="left" vertical="center" wrapText="1" indent="5"/>
    </xf>
    <xf numFmtId="0" fontId="18" fillId="0" borderId="100" xfId="0" applyFont="1" applyBorder="1" applyAlignment="1" applyProtection="1">
      <alignment horizontal="center" vertical="center" wrapText="1"/>
    </xf>
    <xf numFmtId="0" fontId="0" fillId="0" borderId="102" xfId="0" applyBorder="1" applyAlignment="1">
      <alignment horizontal="center" vertical="center" wrapText="1"/>
    </xf>
    <xf numFmtId="0" fontId="0" fillId="0" borderId="126" xfId="0" applyBorder="1" applyAlignment="1" applyProtection="1">
      <alignment horizontal="left" vertical="center" wrapText="1" indent="2"/>
    </xf>
    <xf numFmtId="0" fontId="0" fillId="0" borderId="127" xfId="0" applyBorder="1" applyAlignment="1" applyProtection="1">
      <alignment horizontal="left" vertical="center" wrapText="1" indent="2"/>
    </xf>
    <xf numFmtId="0" fontId="0" fillId="0" borderId="128" xfId="0" applyBorder="1" applyAlignment="1" applyProtection="1">
      <alignment horizontal="left" vertical="center" wrapText="1" indent="2"/>
    </xf>
    <xf numFmtId="0" fontId="18" fillId="0" borderId="28" xfId="0" applyFont="1" applyBorder="1" applyAlignment="1">
      <alignment horizontal="center" vertical="center" wrapText="1"/>
    </xf>
    <xf numFmtId="0" fontId="0" fillId="0" borderId="27" xfId="0" applyBorder="1" applyAlignment="1">
      <alignment horizontal="center" vertical="center" wrapText="1"/>
    </xf>
    <xf numFmtId="0" fontId="0" fillId="0" borderId="8" xfId="0" applyBorder="1" applyAlignment="1">
      <alignment horizontal="center" vertical="center" wrapText="1"/>
    </xf>
  </cellXfs>
  <cellStyles count="1">
    <cellStyle name="Normal" xfId="0" builtinId="0"/>
  </cellStyles>
  <dxfs count="248">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FF0000"/>
      </font>
      <fill>
        <patternFill>
          <bgColor rgb="FFFF0000"/>
        </patternFill>
      </fill>
    </dxf>
    <dxf>
      <font>
        <color rgb="FF339966"/>
      </font>
      <fill>
        <patternFill>
          <bgColor rgb="FF339966"/>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theme="0" tint="-0.24994659260841701"/>
      </font>
      <fill>
        <patternFill>
          <bgColor theme="0" tint="-0.24994659260841701"/>
        </patternFill>
      </fill>
    </dxf>
    <dxf>
      <font>
        <b/>
        <i val="0"/>
        <color auto="1"/>
      </font>
      <fill>
        <patternFill>
          <bgColor theme="1"/>
        </patternFill>
      </fill>
    </dxf>
    <dxf>
      <font>
        <color theme="2" tint="-0.749961851863155"/>
      </font>
      <fill>
        <patternFill>
          <bgColor rgb="FFFFC7CE"/>
        </patternFill>
      </fill>
    </dxf>
    <dxf>
      <font>
        <color theme="0" tint="-0.24994659260841701"/>
      </font>
      <fill>
        <patternFill>
          <bgColor theme="0" tint="-0.24994659260841701"/>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theme="0" tint="-4.9989318521683403E-2"/>
      </font>
      <fill>
        <patternFill>
          <bgColor theme="0" tint="-0.14996795556505021"/>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FF0000"/>
      </font>
      <fill>
        <patternFill>
          <bgColor rgb="FFFF0000"/>
        </patternFill>
      </fill>
    </dxf>
    <dxf>
      <font>
        <color rgb="FF00823B"/>
      </font>
      <fill>
        <patternFill>
          <bgColor rgb="FF00823B"/>
        </patternFill>
      </fill>
    </dxf>
    <dxf>
      <font>
        <b/>
        <i val="0"/>
        <color theme="0"/>
      </font>
      <fill>
        <patternFill>
          <bgColor rgb="FFFF0000"/>
        </patternFill>
      </fill>
    </dxf>
    <dxf>
      <font>
        <color theme="3"/>
      </font>
      <fill>
        <patternFill>
          <bgColor theme="3"/>
        </patternFill>
      </fill>
    </dxf>
    <dxf>
      <font>
        <color rgb="FFFF0000"/>
      </font>
      <fill>
        <patternFill>
          <bgColor rgb="FFFF0000"/>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b/>
        <i val="0"/>
        <color rgb="FFFF0000"/>
      </font>
      <fill>
        <patternFill patternType="solid">
          <bgColor rgb="FFFF0000"/>
        </patternFill>
      </fill>
      <border>
        <left style="thin">
          <color rgb="FFFF0000"/>
        </left>
        <right style="thin">
          <color rgb="FFFF0000"/>
        </right>
        <top style="thin">
          <color rgb="FFFF0000"/>
        </top>
        <bottom style="thin">
          <color rgb="FFFF0000"/>
        </bottom>
      </border>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color rgb="FFFF0000"/>
      </font>
      <fill>
        <patternFill>
          <bgColor rgb="FFFF0000"/>
        </patternFill>
      </fill>
    </dxf>
    <dxf>
      <font>
        <color rgb="FF00823B"/>
      </font>
      <fill>
        <patternFill>
          <bgColor rgb="FF00823B"/>
        </patternFill>
      </fill>
    </dxf>
    <dxf>
      <font>
        <b/>
        <i val="0"/>
        <color theme="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auto="1"/>
      </font>
      <fill>
        <patternFill>
          <bgColor theme="1"/>
        </patternFill>
      </fill>
    </dxf>
    <dxf>
      <font>
        <color theme="2" tint="-0.749961851863155"/>
      </font>
      <fill>
        <patternFill>
          <bgColor rgb="FFFFC7CE"/>
        </patternFill>
      </fill>
    </dxf>
    <dxf>
      <font>
        <color rgb="FFFFCCFF"/>
      </font>
      <fill>
        <patternFill>
          <bgColor rgb="FFFFCCFF"/>
        </patternFill>
      </fill>
    </dxf>
    <dxf>
      <font>
        <color rgb="FFFF0000"/>
      </font>
      <fill>
        <patternFill>
          <bgColor rgb="FFFF0000"/>
        </patternFill>
      </fill>
    </dxf>
    <dxf>
      <font>
        <color rgb="FF00823B"/>
      </font>
      <fill>
        <patternFill>
          <bgColor rgb="FF00823B"/>
        </patternFill>
      </fill>
    </dxf>
    <dxf>
      <font>
        <b/>
        <i val="0"/>
        <color theme="1"/>
      </font>
      <fill>
        <patternFill>
          <bgColor rgb="FFFF0000"/>
        </patternFill>
      </fill>
    </dxf>
    <dxf>
      <font>
        <b/>
        <i val="0"/>
        <color auto="1"/>
      </font>
      <fill>
        <patternFill>
          <bgColor rgb="FF92D050"/>
        </patternFill>
      </fill>
    </dxf>
    <dxf>
      <font>
        <b/>
        <i val="0"/>
        <color auto="1"/>
      </font>
      <fill>
        <patternFill>
          <bgColor rgb="FFFFC000"/>
        </patternFill>
      </fill>
    </dxf>
  </dxfs>
  <tableStyles count="0" defaultTableStyle="TableStyleMedium9" defaultPivotStyle="PivotStyleLight16"/>
  <colors>
    <mruColors>
      <color rgb="FF339966"/>
      <color rgb="FFF0D5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3" dropStyle="combo" dx="16" fmlaLink="$E$4" fmlaRange="'Niveaux d''empoussièrement'!$D$2:$D$4" sel="1" val="0"/>
</file>

<file path=xl/ctrlProps/ctrlProp10.xml><?xml version="1.0" encoding="utf-8"?>
<formControlPr xmlns="http://schemas.microsoft.com/office/spreadsheetml/2009/9/main" objectType="CheckBox" fmlaLink="$I$20" lockText="1" noThreeD="1"/>
</file>

<file path=xl/ctrlProps/ctrlProp100.xml><?xml version="1.0" encoding="utf-8"?>
<formControlPr xmlns="http://schemas.microsoft.com/office/spreadsheetml/2009/9/main" objectType="CheckBox" fmlaLink="$I$29" lockText="1" noThreeD="1"/>
</file>

<file path=xl/ctrlProps/ctrlProp101.xml><?xml version="1.0" encoding="utf-8"?>
<formControlPr xmlns="http://schemas.microsoft.com/office/spreadsheetml/2009/9/main" objectType="CheckBox" checked="Checked" fmlaLink="$J$29" lockText="1" noThreeD="1"/>
</file>

<file path=xl/ctrlProps/ctrlProp102.xml><?xml version="1.0" encoding="utf-8"?>
<formControlPr xmlns="http://schemas.microsoft.com/office/spreadsheetml/2009/9/main" objectType="CheckBox" fmlaLink="$I$50" lockText="1" noThreeD="1"/>
</file>

<file path=xl/ctrlProps/ctrlProp103.xml><?xml version="1.0" encoding="utf-8"?>
<formControlPr xmlns="http://schemas.microsoft.com/office/spreadsheetml/2009/9/main" objectType="CheckBox" checked="Checked" fmlaLink="$J$50" lockText="1" noThreeD="1"/>
</file>

<file path=xl/ctrlProps/ctrlProp104.xml><?xml version="1.0" encoding="utf-8"?>
<formControlPr xmlns="http://schemas.microsoft.com/office/spreadsheetml/2009/9/main" objectType="CheckBox" fmlaLink="$I$46" lockText="1" noThreeD="1"/>
</file>

<file path=xl/ctrlProps/ctrlProp105.xml><?xml version="1.0" encoding="utf-8"?>
<formControlPr xmlns="http://schemas.microsoft.com/office/spreadsheetml/2009/9/main" objectType="CheckBox" checked="Checked" fmlaLink="$J$46" lockText="1" noThreeD="1"/>
</file>

<file path=xl/ctrlProps/ctrlProp106.xml><?xml version="1.0" encoding="utf-8"?>
<formControlPr xmlns="http://schemas.microsoft.com/office/spreadsheetml/2009/9/main" objectType="CheckBox" fmlaLink="$I$45" lockText="1" noThreeD="1"/>
</file>

<file path=xl/ctrlProps/ctrlProp107.xml><?xml version="1.0" encoding="utf-8"?>
<formControlPr xmlns="http://schemas.microsoft.com/office/spreadsheetml/2009/9/main" objectType="CheckBox" checked="Checked" fmlaLink="$J$45" lockText="1" noThreeD="1"/>
</file>

<file path=xl/ctrlProps/ctrlProp108.xml><?xml version="1.0" encoding="utf-8"?>
<formControlPr xmlns="http://schemas.microsoft.com/office/spreadsheetml/2009/9/main" objectType="CheckBox" fmlaLink="$I$47" lockText="1" noThreeD="1"/>
</file>

<file path=xl/ctrlProps/ctrlProp109.xml><?xml version="1.0" encoding="utf-8"?>
<formControlPr xmlns="http://schemas.microsoft.com/office/spreadsheetml/2009/9/main" objectType="CheckBox" checked="Checked" fmlaLink="$J$47" lockText="1" noThreeD="1"/>
</file>

<file path=xl/ctrlProps/ctrlProp11.xml><?xml version="1.0" encoding="utf-8"?>
<formControlPr xmlns="http://schemas.microsoft.com/office/spreadsheetml/2009/9/main" objectType="CheckBox" checked="Checked" fmlaLink="$J$20" lockText="1" noThreeD="1"/>
</file>

<file path=xl/ctrlProps/ctrlProp110.xml><?xml version="1.0" encoding="utf-8"?>
<formControlPr xmlns="http://schemas.microsoft.com/office/spreadsheetml/2009/9/main" objectType="CheckBox" fmlaLink="$I$16" lockText="1" noThreeD="1"/>
</file>

<file path=xl/ctrlProps/ctrlProp111.xml><?xml version="1.0" encoding="utf-8"?>
<formControlPr xmlns="http://schemas.microsoft.com/office/spreadsheetml/2009/9/main" objectType="CheckBox" checked="Checked" fmlaLink="$J$16" lockText="1" noThreeD="1"/>
</file>

<file path=xl/ctrlProps/ctrlProp112.xml><?xml version="1.0" encoding="utf-8"?>
<formControlPr xmlns="http://schemas.microsoft.com/office/spreadsheetml/2009/9/main" objectType="Drop" dropLines="3" dropStyle="combo" dx="16" fmlaLink="$E$7" fmlaRange="'Durée de l''intervention'!$A$1:$A$3" sel="1" val="0"/>
</file>

<file path=xl/ctrlProps/ctrlProp113.xml><?xml version="1.0" encoding="utf-8"?>
<formControlPr xmlns="http://schemas.microsoft.com/office/spreadsheetml/2009/9/main" objectType="CheckBox" fmlaLink="$I$11" lockText="1" noThreeD="1"/>
</file>

<file path=xl/ctrlProps/ctrlProp114.xml><?xml version="1.0" encoding="utf-8"?>
<formControlPr xmlns="http://schemas.microsoft.com/office/spreadsheetml/2009/9/main" objectType="CheckBox" checked="Checked" fmlaLink="$J$11" lockText="1" noThreeD="1"/>
</file>

<file path=xl/ctrlProps/ctrlProp115.xml><?xml version="1.0" encoding="utf-8"?>
<formControlPr xmlns="http://schemas.microsoft.com/office/spreadsheetml/2009/9/main" objectType="CheckBox" fmlaLink="$I$13" lockText="1" noThreeD="1"/>
</file>

<file path=xl/ctrlProps/ctrlProp116.xml><?xml version="1.0" encoding="utf-8"?>
<formControlPr xmlns="http://schemas.microsoft.com/office/spreadsheetml/2009/9/main" objectType="CheckBox" checked="Checked" fmlaLink="$J$13" lockText="1" noThreeD="1"/>
</file>

<file path=xl/ctrlProps/ctrlProp117.xml><?xml version="1.0" encoding="utf-8"?>
<formControlPr xmlns="http://schemas.microsoft.com/office/spreadsheetml/2009/9/main" objectType="CheckBox" fmlaLink="$I$40" lockText="1" noThreeD="1"/>
</file>

<file path=xl/ctrlProps/ctrlProp118.xml><?xml version="1.0" encoding="utf-8"?>
<formControlPr xmlns="http://schemas.microsoft.com/office/spreadsheetml/2009/9/main" objectType="CheckBox" checked="Checked" fmlaLink="$J$40" lockText="1" noThreeD="1"/>
</file>

<file path=xl/ctrlProps/ctrlProp119.xml><?xml version="1.0" encoding="utf-8"?>
<formControlPr xmlns="http://schemas.microsoft.com/office/spreadsheetml/2009/9/main" objectType="CheckBox" fmlaLink="$I$51" lockText="1" noThreeD="1"/>
</file>

<file path=xl/ctrlProps/ctrlProp12.xml><?xml version="1.0" encoding="utf-8"?>
<formControlPr xmlns="http://schemas.microsoft.com/office/spreadsheetml/2009/9/main" objectType="CheckBox" fmlaLink="$I$21" lockText="1" noThreeD="1"/>
</file>

<file path=xl/ctrlProps/ctrlProp120.xml><?xml version="1.0" encoding="utf-8"?>
<formControlPr xmlns="http://schemas.microsoft.com/office/spreadsheetml/2009/9/main" objectType="CheckBox" checked="Checked" fmlaLink="$J$51" lockText="1" noThreeD="1"/>
</file>

<file path=xl/ctrlProps/ctrlProp121.xml><?xml version="1.0" encoding="utf-8"?>
<formControlPr xmlns="http://schemas.microsoft.com/office/spreadsheetml/2009/9/main" objectType="CheckBox" fmlaLink="$I$43" lockText="1" noThreeD="1"/>
</file>

<file path=xl/ctrlProps/ctrlProp122.xml><?xml version="1.0" encoding="utf-8"?>
<formControlPr xmlns="http://schemas.microsoft.com/office/spreadsheetml/2009/9/main" objectType="CheckBox" checked="Checked" fmlaLink="$J$43" lockText="1" noThreeD="1"/>
</file>

<file path=xl/ctrlProps/ctrlProp123.xml><?xml version="1.0" encoding="utf-8"?>
<formControlPr xmlns="http://schemas.microsoft.com/office/spreadsheetml/2009/9/main" objectType="CheckBox" fmlaLink="$I$35" lockText="1" noThreeD="1"/>
</file>

<file path=xl/ctrlProps/ctrlProp124.xml><?xml version="1.0" encoding="utf-8"?>
<formControlPr xmlns="http://schemas.microsoft.com/office/spreadsheetml/2009/9/main" objectType="CheckBox" checked="Checked" fmlaLink="$J$35" lockText="1" noThreeD="1"/>
</file>

<file path=xl/ctrlProps/ctrlProp125.xml><?xml version="1.0" encoding="utf-8"?>
<formControlPr xmlns="http://schemas.microsoft.com/office/spreadsheetml/2009/9/main" objectType="CheckBox" fmlaLink="$I$37" lockText="1" noThreeD="1"/>
</file>

<file path=xl/ctrlProps/ctrlProp126.xml><?xml version="1.0" encoding="utf-8"?>
<formControlPr xmlns="http://schemas.microsoft.com/office/spreadsheetml/2009/9/main" objectType="CheckBox" checked="Checked" fmlaLink="$J$37" lockText="1" noThreeD="1"/>
</file>

<file path=xl/ctrlProps/ctrlProp127.xml><?xml version="1.0" encoding="utf-8"?>
<formControlPr xmlns="http://schemas.microsoft.com/office/spreadsheetml/2009/9/main" objectType="CheckBox" fmlaLink="$I$38" lockText="1" noThreeD="1"/>
</file>

<file path=xl/ctrlProps/ctrlProp128.xml><?xml version="1.0" encoding="utf-8"?>
<formControlPr xmlns="http://schemas.microsoft.com/office/spreadsheetml/2009/9/main" objectType="CheckBox" checked="Checked" fmlaLink="$J$38" lockText="1" noThreeD="1"/>
</file>

<file path=xl/ctrlProps/ctrlProp129.xml><?xml version="1.0" encoding="utf-8"?>
<formControlPr xmlns="http://schemas.microsoft.com/office/spreadsheetml/2009/9/main" objectType="CheckBox" fmlaLink="$I$14" lockText="1" noThreeD="1"/>
</file>

<file path=xl/ctrlProps/ctrlProp13.xml><?xml version="1.0" encoding="utf-8"?>
<formControlPr xmlns="http://schemas.microsoft.com/office/spreadsheetml/2009/9/main" objectType="CheckBox" checked="Checked" fmlaLink="$J$21" lockText="1" noThreeD="1"/>
</file>

<file path=xl/ctrlProps/ctrlProp130.xml><?xml version="1.0" encoding="utf-8"?>
<formControlPr xmlns="http://schemas.microsoft.com/office/spreadsheetml/2009/9/main" objectType="CheckBox" checked="Checked" fmlaLink="$J$14" lockText="1" noThreeD="1"/>
</file>

<file path=xl/ctrlProps/ctrlProp131.xml><?xml version="1.0" encoding="utf-8"?>
<formControlPr xmlns="http://schemas.microsoft.com/office/spreadsheetml/2009/9/main" objectType="CheckBox" fmlaLink="$I$36" lockText="1" noThreeD="1"/>
</file>

<file path=xl/ctrlProps/ctrlProp132.xml><?xml version="1.0" encoding="utf-8"?>
<formControlPr xmlns="http://schemas.microsoft.com/office/spreadsheetml/2009/9/main" objectType="CheckBox" checked="Checked" fmlaLink="$J$36" lockText="1" noThreeD="1"/>
</file>

<file path=xl/ctrlProps/ctrlProp133.xml><?xml version="1.0" encoding="utf-8"?>
<formControlPr xmlns="http://schemas.microsoft.com/office/spreadsheetml/2009/9/main" objectType="CheckBox" fmlaLink="$I$49" lockText="1" noThreeD="1"/>
</file>

<file path=xl/ctrlProps/ctrlProp134.xml><?xml version="1.0" encoding="utf-8"?>
<formControlPr xmlns="http://schemas.microsoft.com/office/spreadsheetml/2009/9/main" objectType="CheckBox" checked="Checked" fmlaLink="$J$49" lockText="1" noThreeD="1"/>
</file>

<file path=xl/ctrlProps/ctrlProp135.xml><?xml version="1.0" encoding="utf-8"?>
<formControlPr xmlns="http://schemas.microsoft.com/office/spreadsheetml/2009/9/main" objectType="CheckBox" fmlaLink="$I$48" lockText="1" noThreeD="1"/>
</file>

<file path=xl/ctrlProps/ctrlProp136.xml><?xml version="1.0" encoding="utf-8"?>
<formControlPr xmlns="http://schemas.microsoft.com/office/spreadsheetml/2009/9/main" objectType="CheckBox" checked="Checked" fmlaLink="$J$48" lockText="1" noThreeD="1"/>
</file>

<file path=xl/ctrlProps/ctrlProp137.xml><?xml version="1.0" encoding="utf-8"?>
<formControlPr xmlns="http://schemas.microsoft.com/office/spreadsheetml/2009/9/main" objectType="CheckBox" fmlaLink="$I$76" lockText="1" noThreeD="1"/>
</file>

<file path=xl/ctrlProps/ctrlProp138.xml><?xml version="1.0" encoding="utf-8"?>
<formControlPr xmlns="http://schemas.microsoft.com/office/spreadsheetml/2009/9/main" objectType="CheckBox" checked="Checked" fmlaLink="$J$76" lockText="1" noThreeD="1"/>
</file>

<file path=xl/ctrlProps/ctrlProp139.xml><?xml version="1.0" encoding="utf-8"?>
<formControlPr xmlns="http://schemas.microsoft.com/office/spreadsheetml/2009/9/main" objectType="CheckBox" fmlaLink="$I$75" lockText="1" noThreeD="1"/>
</file>

<file path=xl/ctrlProps/ctrlProp14.xml><?xml version="1.0" encoding="utf-8"?>
<formControlPr xmlns="http://schemas.microsoft.com/office/spreadsheetml/2009/9/main" objectType="CheckBox" fmlaLink="$I$22" lockText="1" noThreeD="1"/>
</file>

<file path=xl/ctrlProps/ctrlProp140.xml><?xml version="1.0" encoding="utf-8"?>
<formControlPr xmlns="http://schemas.microsoft.com/office/spreadsheetml/2009/9/main" objectType="CheckBox" checked="Checked" fmlaLink="$J$75" lockText="1" noThreeD="1"/>
</file>

<file path=xl/ctrlProps/ctrlProp141.xml><?xml version="1.0" encoding="utf-8"?>
<formControlPr xmlns="http://schemas.microsoft.com/office/spreadsheetml/2009/9/main" objectType="CheckBox" fmlaLink="$I$74" lockText="1" noThreeD="1"/>
</file>

<file path=xl/ctrlProps/ctrlProp142.xml><?xml version="1.0" encoding="utf-8"?>
<formControlPr xmlns="http://schemas.microsoft.com/office/spreadsheetml/2009/9/main" objectType="CheckBox" checked="Checked" fmlaLink="$J$74" lockText="1" noThreeD="1"/>
</file>

<file path=xl/ctrlProps/ctrlProp15.xml><?xml version="1.0" encoding="utf-8"?>
<formControlPr xmlns="http://schemas.microsoft.com/office/spreadsheetml/2009/9/main" objectType="CheckBox" checked="Checked" fmlaLink="$J$22" lockText="1" noThreeD="1"/>
</file>

<file path=xl/ctrlProps/ctrlProp16.xml><?xml version="1.0" encoding="utf-8"?>
<formControlPr xmlns="http://schemas.microsoft.com/office/spreadsheetml/2009/9/main" objectType="CheckBox" fmlaLink="$I$23" lockText="1" noThreeD="1"/>
</file>

<file path=xl/ctrlProps/ctrlProp17.xml><?xml version="1.0" encoding="utf-8"?>
<formControlPr xmlns="http://schemas.microsoft.com/office/spreadsheetml/2009/9/main" objectType="CheckBox" checked="Checked" fmlaLink="$J$23" lockText="1" noThreeD="1"/>
</file>

<file path=xl/ctrlProps/ctrlProp18.xml><?xml version="1.0" encoding="utf-8"?>
<formControlPr xmlns="http://schemas.microsoft.com/office/spreadsheetml/2009/9/main" objectType="CheckBox" fmlaLink="$I$24" lockText="1" noThreeD="1"/>
</file>

<file path=xl/ctrlProps/ctrlProp19.xml><?xml version="1.0" encoding="utf-8"?>
<formControlPr xmlns="http://schemas.microsoft.com/office/spreadsheetml/2009/9/main" objectType="CheckBox" checked="Checked" fmlaLink="$J$24" lockText="1" noThreeD="1"/>
</file>

<file path=xl/ctrlProps/ctrlProp2.xml><?xml version="1.0" encoding="utf-8"?>
<formControlPr xmlns="http://schemas.microsoft.com/office/spreadsheetml/2009/9/main" objectType="CheckBox" fmlaLink="$I$15" lockText="1" noThreeD="1"/>
</file>

<file path=xl/ctrlProps/ctrlProp20.xml><?xml version="1.0" encoding="utf-8"?>
<formControlPr xmlns="http://schemas.microsoft.com/office/spreadsheetml/2009/9/main" objectType="CheckBox" fmlaLink="$I$26" lockText="1" noThreeD="1"/>
</file>

<file path=xl/ctrlProps/ctrlProp21.xml><?xml version="1.0" encoding="utf-8"?>
<formControlPr xmlns="http://schemas.microsoft.com/office/spreadsheetml/2009/9/main" objectType="CheckBox" checked="Checked" fmlaLink="$J$26" lockText="1" noThreeD="1"/>
</file>

<file path=xl/ctrlProps/ctrlProp22.xml><?xml version="1.0" encoding="utf-8"?>
<formControlPr xmlns="http://schemas.microsoft.com/office/spreadsheetml/2009/9/main" objectType="CheckBox" fmlaLink="$I$31" lockText="1" noThreeD="1"/>
</file>

<file path=xl/ctrlProps/ctrlProp23.xml><?xml version="1.0" encoding="utf-8"?>
<formControlPr xmlns="http://schemas.microsoft.com/office/spreadsheetml/2009/9/main" objectType="CheckBox" checked="Checked" fmlaLink="$J$31" lockText="1" noThreeD="1"/>
</file>

<file path=xl/ctrlProps/ctrlProp24.xml><?xml version="1.0" encoding="utf-8"?>
<formControlPr xmlns="http://schemas.microsoft.com/office/spreadsheetml/2009/9/main" objectType="CheckBox" fmlaLink="$I$32" lockText="1" noThreeD="1"/>
</file>

<file path=xl/ctrlProps/ctrlProp25.xml><?xml version="1.0" encoding="utf-8"?>
<formControlPr xmlns="http://schemas.microsoft.com/office/spreadsheetml/2009/9/main" objectType="CheckBox" checked="Checked" fmlaLink="$J$32" lockText="1" noThreeD="1"/>
</file>

<file path=xl/ctrlProps/ctrlProp26.xml><?xml version="1.0" encoding="utf-8"?>
<formControlPr xmlns="http://schemas.microsoft.com/office/spreadsheetml/2009/9/main" objectType="CheckBox" fmlaLink="$I$33" lockText="1" noThreeD="1"/>
</file>

<file path=xl/ctrlProps/ctrlProp27.xml><?xml version="1.0" encoding="utf-8"?>
<formControlPr xmlns="http://schemas.microsoft.com/office/spreadsheetml/2009/9/main" objectType="CheckBox" checked="Checked" fmlaLink="$J$33" lockText="1" noThreeD="1"/>
</file>

<file path=xl/ctrlProps/ctrlProp28.xml><?xml version="1.0" encoding="utf-8"?>
<formControlPr xmlns="http://schemas.microsoft.com/office/spreadsheetml/2009/9/main" objectType="CheckBox" fmlaLink="$I$34" lockText="1" noThreeD="1"/>
</file>

<file path=xl/ctrlProps/ctrlProp29.xml><?xml version="1.0" encoding="utf-8"?>
<formControlPr xmlns="http://schemas.microsoft.com/office/spreadsheetml/2009/9/main" objectType="CheckBox" checked="Checked" fmlaLink="$J$34" lockText="1" noThreeD="1"/>
</file>

<file path=xl/ctrlProps/ctrlProp3.xml><?xml version="1.0" encoding="utf-8"?>
<formControlPr xmlns="http://schemas.microsoft.com/office/spreadsheetml/2009/9/main" objectType="CheckBox" checked="Checked" fmlaLink="$J$15" lockText="1" noThreeD="1"/>
</file>

<file path=xl/ctrlProps/ctrlProp30.xml><?xml version="1.0" encoding="utf-8"?>
<formControlPr xmlns="http://schemas.microsoft.com/office/spreadsheetml/2009/9/main" objectType="CheckBox" fmlaLink="$I$41" lockText="1" noThreeD="1"/>
</file>

<file path=xl/ctrlProps/ctrlProp31.xml><?xml version="1.0" encoding="utf-8"?>
<formControlPr xmlns="http://schemas.microsoft.com/office/spreadsheetml/2009/9/main" objectType="CheckBox" checked="Checked" fmlaLink="$J$41" lockText="1" noThreeD="1"/>
</file>

<file path=xl/ctrlProps/ctrlProp32.xml><?xml version="1.0" encoding="utf-8"?>
<formControlPr xmlns="http://schemas.microsoft.com/office/spreadsheetml/2009/9/main" objectType="CheckBox" fmlaLink="$I$42" lockText="1" noThreeD="1"/>
</file>

<file path=xl/ctrlProps/ctrlProp33.xml><?xml version="1.0" encoding="utf-8"?>
<formControlPr xmlns="http://schemas.microsoft.com/office/spreadsheetml/2009/9/main" objectType="CheckBox" checked="Checked" fmlaLink="$J$42" lockText="1" noThreeD="1"/>
</file>

<file path=xl/ctrlProps/ctrlProp34.xml><?xml version="1.0" encoding="utf-8"?>
<formControlPr xmlns="http://schemas.microsoft.com/office/spreadsheetml/2009/9/main" objectType="CheckBox" fmlaLink="$I$84" lockText="1" noThreeD="1"/>
</file>

<file path=xl/ctrlProps/ctrlProp35.xml><?xml version="1.0" encoding="utf-8"?>
<formControlPr xmlns="http://schemas.microsoft.com/office/spreadsheetml/2009/9/main" objectType="CheckBox" checked="Checked" fmlaLink="$J$84" lockText="1" noThreeD="1"/>
</file>

<file path=xl/ctrlProps/ctrlProp36.xml><?xml version="1.0" encoding="utf-8"?>
<formControlPr xmlns="http://schemas.microsoft.com/office/spreadsheetml/2009/9/main" objectType="CheckBox" fmlaLink="$I$86" lockText="1" noThreeD="1"/>
</file>

<file path=xl/ctrlProps/ctrlProp37.xml><?xml version="1.0" encoding="utf-8"?>
<formControlPr xmlns="http://schemas.microsoft.com/office/spreadsheetml/2009/9/main" objectType="CheckBox" checked="Checked" fmlaLink="$J$86" lockText="1" noThreeD="1"/>
</file>

<file path=xl/ctrlProps/ctrlProp38.xml><?xml version="1.0" encoding="utf-8"?>
<formControlPr xmlns="http://schemas.microsoft.com/office/spreadsheetml/2009/9/main" objectType="CheckBox" fmlaLink="$I$82" lockText="1" noThreeD="1"/>
</file>

<file path=xl/ctrlProps/ctrlProp39.xml><?xml version="1.0" encoding="utf-8"?>
<formControlPr xmlns="http://schemas.microsoft.com/office/spreadsheetml/2009/9/main" objectType="CheckBox" checked="Checked" fmlaLink="$J$82"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I$87" lockText="1" noThreeD="1"/>
</file>

<file path=xl/ctrlProps/ctrlProp41.xml><?xml version="1.0" encoding="utf-8"?>
<formControlPr xmlns="http://schemas.microsoft.com/office/spreadsheetml/2009/9/main" objectType="CheckBox" checked="Checked" fmlaLink="$J$87" lockText="1" noThreeD="1"/>
</file>

<file path=xl/ctrlProps/ctrlProp42.xml><?xml version="1.0" encoding="utf-8"?>
<formControlPr xmlns="http://schemas.microsoft.com/office/spreadsheetml/2009/9/main" objectType="CheckBox" fmlaLink="$I$88" lockText="1" noThreeD="1"/>
</file>

<file path=xl/ctrlProps/ctrlProp43.xml><?xml version="1.0" encoding="utf-8"?>
<formControlPr xmlns="http://schemas.microsoft.com/office/spreadsheetml/2009/9/main" objectType="CheckBox" checked="Checked" fmlaLink="$J$88" lockText="1" noThreeD="1"/>
</file>

<file path=xl/ctrlProps/ctrlProp44.xml><?xml version="1.0" encoding="utf-8"?>
<formControlPr xmlns="http://schemas.microsoft.com/office/spreadsheetml/2009/9/main" objectType="CheckBox" fmlaLink="$I$90" lockText="1" noThreeD="1"/>
</file>

<file path=xl/ctrlProps/ctrlProp45.xml><?xml version="1.0" encoding="utf-8"?>
<formControlPr xmlns="http://schemas.microsoft.com/office/spreadsheetml/2009/9/main" objectType="CheckBox" checked="Checked" fmlaLink="$J$90" lockText="1" noThreeD="1"/>
</file>

<file path=xl/ctrlProps/ctrlProp46.xml><?xml version="1.0" encoding="utf-8"?>
<formControlPr xmlns="http://schemas.microsoft.com/office/spreadsheetml/2009/9/main" objectType="CheckBox" fmlaLink="$I$53" lockText="1" noThreeD="1"/>
</file>

<file path=xl/ctrlProps/ctrlProp47.xml><?xml version="1.0" encoding="utf-8"?>
<formControlPr xmlns="http://schemas.microsoft.com/office/spreadsheetml/2009/9/main" objectType="CheckBox" checked="Checked" fmlaLink="$J$53" lockText="1" noThreeD="1"/>
</file>

<file path=xl/ctrlProps/ctrlProp48.xml><?xml version="1.0" encoding="utf-8"?>
<formControlPr xmlns="http://schemas.microsoft.com/office/spreadsheetml/2009/9/main" objectType="CheckBox" fmlaLink="$I$55" lockText="1" noThreeD="1"/>
</file>

<file path=xl/ctrlProps/ctrlProp49.xml><?xml version="1.0" encoding="utf-8"?>
<formControlPr xmlns="http://schemas.microsoft.com/office/spreadsheetml/2009/9/main" objectType="CheckBox" checked="Checked" fmlaLink="$J$55" lockText="1" noThreeD="1"/>
</file>

<file path=xl/ctrlProps/ctrlProp5.xml><?xml version="1.0" encoding="utf-8"?>
<formControlPr xmlns="http://schemas.microsoft.com/office/spreadsheetml/2009/9/main" objectType="CheckBox" checked="Checked" fmlaLink="$J$17" lockText="1" noThreeD="1"/>
</file>

<file path=xl/ctrlProps/ctrlProp50.xml><?xml version="1.0" encoding="utf-8"?>
<formControlPr xmlns="http://schemas.microsoft.com/office/spreadsheetml/2009/9/main" objectType="CheckBox" fmlaLink="$I$57" lockText="1" noThreeD="1"/>
</file>

<file path=xl/ctrlProps/ctrlProp51.xml><?xml version="1.0" encoding="utf-8"?>
<formControlPr xmlns="http://schemas.microsoft.com/office/spreadsheetml/2009/9/main" objectType="CheckBox" checked="Checked" fmlaLink="$J$57" lockText="1" noThreeD="1"/>
</file>

<file path=xl/ctrlProps/ctrlProp52.xml><?xml version="1.0" encoding="utf-8"?>
<formControlPr xmlns="http://schemas.microsoft.com/office/spreadsheetml/2009/9/main" objectType="CheckBox" fmlaLink="$I$58" lockText="1" noThreeD="1"/>
</file>

<file path=xl/ctrlProps/ctrlProp53.xml><?xml version="1.0" encoding="utf-8"?>
<formControlPr xmlns="http://schemas.microsoft.com/office/spreadsheetml/2009/9/main" objectType="CheckBox" checked="Checked" fmlaLink="$J$58" lockText="1" noThreeD="1"/>
</file>

<file path=xl/ctrlProps/ctrlProp54.xml><?xml version="1.0" encoding="utf-8"?>
<formControlPr xmlns="http://schemas.microsoft.com/office/spreadsheetml/2009/9/main" objectType="CheckBox" fmlaLink="$I$59" lockText="1" noThreeD="1"/>
</file>

<file path=xl/ctrlProps/ctrlProp55.xml><?xml version="1.0" encoding="utf-8"?>
<formControlPr xmlns="http://schemas.microsoft.com/office/spreadsheetml/2009/9/main" objectType="CheckBox" checked="Checked" fmlaLink="$J$59" lockText="1" noThreeD="1"/>
</file>

<file path=xl/ctrlProps/ctrlProp56.xml><?xml version="1.0" encoding="utf-8"?>
<formControlPr xmlns="http://schemas.microsoft.com/office/spreadsheetml/2009/9/main" objectType="CheckBox" fmlaLink="$I$60" lockText="1" noThreeD="1"/>
</file>

<file path=xl/ctrlProps/ctrlProp57.xml><?xml version="1.0" encoding="utf-8"?>
<formControlPr xmlns="http://schemas.microsoft.com/office/spreadsheetml/2009/9/main" objectType="CheckBox" checked="Checked" fmlaLink="$J$60" lockText="1" noThreeD="1"/>
</file>

<file path=xl/ctrlProps/ctrlProp58.xml><?xml version="1.0" encoding="utf-8"?>
<formControlPr xmlns="http://schemas.microsoft.com/office/spreadsheetml/2009/9/main" objectType="CheckBox" fmlaLink="$I$61" lockText="1" noThreeD="1"/>
</file>

<file path=xl/ctrlProps/ctrlProp59.xml><?xml version="1.0" encoding="utf-8"?>
<formControlPr xmlns="http://schemas.microsoft.com/office/spreadsheetml/2009/9/main" objectType="CheckBox" checked="Checked" fmlaLink="$J$61" lockText="1" noThreeD="1"/>
</file>

<file path=xl/ctrlProps/ctrlProp6.xml><?xml version="1.0" encoding="utf-8"?>
<formControlPr xmlns="http://schemas.microsoft.com/office/spreadsheetml/2009/9/main" objectType="CheckBox" fmlaLink="$I$18" lockText="1" noThreeD="1"/>
</file>

<file path=xl/ctrlProps/ctrlProp60.xml><?xml version="1.0" encoding="utf-8"?>
<formControlPr xmlns="http://schemas.microsoft.com/office/spreadsheetml/2009/9/main" objectType="CheckBox" fmlaLink="$I$62" lockText="1" noThreeD="1"/>
</file>

<file path=xl/ctrlProps/ctrlProp61.xml><?xml version="1.0" encoding="utf-8"?>
<formControlPr xmlns="http://schemas.microsoft.com/office/spreadsheetml/2009/9/main" objectType="CheckBox" checked="Checked" fmlaLink="$J$62" lockText="1" noThreeD="1"/>
</file>

<file path=xl/ctrlProps/ctrlProp62.xml><?xml version="1.0" encoding="utf-8"?>
<formControlPr xmlns="http://schemas.microsoft.com/office/spreadsheetml/2009/9/main" objectType="CheckBox" fmlaLink="$I$63" lockText="1" noThreeD="1"/>
</file>

<file path=xl/ctrlProps/ctrlProp63.xml><?xml version="1.0" encoding="utf-8"?>
<formControlPr xmlns="http://schemas.microsoft.com/office/spreadsheetml/2009/9/main" objectType="CheckBox" checked="Checked" fmlaLink="$J$63" lockText="1" noThreeD="1"/>
</file>

<file path=xl/ctrlProps/ctrlProp64.xml><?xml version="1.0" encoding="utf-8"?>
<formControlPr xmlns="http://schemas.microsoft.com/office/spreadsheetml/2009/9/main" objectType="CheckBox" fmlaLink="$I$54" lockText="1" noThreeD="1"/>
</file>

<file path=xl/ctrlProps/ctrlProp65.xml><?xml version="1.0" encoding="utf-8"?>
<formControlPr xmlns="http://schemas.microsoft.com/office/spreadsheetml/2009/9/main" objectType="CheckBox" checked="Checked" fmlaLink="$J$54" lockText="1" noThreeD="1"/>
</file>

<file path=xl/ctrlProps/ctrlProp66.xml><?xml version="1.0" encoding="utf-8"?>
<formControlPr xmlns="http://schemas.microsoft.com/office/spreadsheetml/2009/9/main" objectType="CheckBox" fmlaLink="$I$72" lockText="1" noThreeD="1"/>
</file>

<file path=xl/ctrlProps/ctrlProp67.xml><?xml version="1.0" encoding="utf-8"?>
<formControlPr xmlns="http://schemas.microsoft.com/office/spreadsheetml/2009/9/main" objectType="CheckBox" checked="Checked" fmlaLink="$J$72" lockText="1" noThreeD="1"/>
</file>

<file path=xl/ctrlProps/ctrlProp68.xml><?xml version="1.0" encoding="utf-8"?>
<formControlPr xmlns="http://schemas.microsoft.com/office/spreadsheetml/2009/9/main" objectType="CheckBox" fmlaLink="$I$66" lockText="1" noThreeD="1"/>
</file>

<file path=xl/ctrlProps/ctrlProp69.xml><?xml version="1.0" encoding="utf-8"?>
<formControlPr xmlns="http://schemas.microsoft.com/office/spreadsheetml/2009/9/main" objectType="CheckBox" checked="Checked" fmlaLink="$J$66" lockText="1" noThreeD="1"/>
</file>

<file path=xl/ctrlProps/ctrlProp7.xml><?xml version="1.0" encoding="utf-8"?>
<formControlPr xmlns="http://schemas.microsoft.com/office/spreadsheetml/2009/9/main" objectType="CheckBox" checked="Checked" fmlaLink="$J$18" lockText="1" noThreeD="1"/>
</file>

<file path=xl/ctrlProps/ctrlProp70.xml><?xml version="1.0" encoding="utf-8"?>
<formControlPr xmlns="http://schemas.microsoft.com/office/spreadsheetml/2009/9/main" objectType="CheckBox" fmlaLink="$I$71" lockText="1" noThreeD="1"/>
</file>

<file path=xl/ctrlProps/ctrlProp71.xml><?xml version="1.0" encoding="utf-8"?>
<formControlPr xmlns="http://schemas.microsoft.com/office/spreadsheetml/2009/9/main" objectType="CheckBox" checked="Checked" fmlaLink="$J$71" lockText="1" noThreeD="1"/>
</file>

<file path=xl/ctrlProps/ctrlProp72.xml><?xml version="1.0" encoding="utf-8"?>
<formControlPr xmlns="http://schemas.microsoft.com/office/spreadsheetml/2009/9/main" objectType="CheckBox" fmlaLink="$I$67" lockText="1" noThreeD="1"/>
</file>

<file path=xl/ctrlProps/ctrlProp73.xml><?xml version="1.0" encoding="utf-8"?>
<formControlPr xmlns="http://schemas.microsoft.com/office/spreadsheetml/2009/9/main" objectType="CheckBox" checked="Checked" fmlaLink="$J$67" lockText="1" noThreeD="1"/>
</file>

<file path=xl/ctrlProps/ctrlProp74.xml><?xml version="1.0" encoding="utf-8"?>
<formControlPr xmlns="http://schemas.microsoft.com/office/spreadsheetml/2009/9/main" objectType="CheckBox" fmlaLink="$I$68" lockText="1" noThreeD="1"/>
</file>

<file path=xl/ctrlProps/ctrlProp75.xml><?xml version="1.0" encoding="utf-8"?>
<formControlPr xmlns="http://schemas.microsoft.com/office/spreadsheetml/2009/9/main" objectType="CheckBox" checked="Checked" fmlaLink="$J$68" lockText="1" noThreeD="1"/>
</file>

<file path=xl/ctrlProps/ctrlProp76.xml><?xml version="1.0" encoding="utf-8"?>
<formControlPr xmlns="http://schemas.microsoft.com/office/spreadsheetml/2009/9/main" objectType="CheckBox" fmlaLink="$I$70" lockText="1" noThreeD="1"/>
</file>

<file path=xl/ctrlProps/ctrlProp77.xml><?xml version="1.0" encoding="utf-8"?>
<formControlPr xmlns="http://schemas.microsoft.com/office/spreadsheetml/2009/9/main" objectType="CheckBox" checked="Checked" fmlaLink="$J$70" lockText="1" noThreeD="1"/>
</file>

<file path=xl/ctrlProps/ctrlProp78.xml><?xml version="1.0" encoding="utf-8"?>
<formControlPr xmlns="http://schemas.microsoft.com/office/spreadsheetml/2009/9/main" objectType="CheckBox" fmlaLink="$I$65" lockText="1" noThreeD="1"/>
</file>

<file path=xl/ctrlProps/ctrlProp79.xml><?xml version="1.0" encoding="utf-8"?>
<formControlPr xmlns="http://schemas.microsoft.com/office/spreadsheetml/2009/9/main" objectType="CheckBox" checked="Checked" fmlaLink="$J$65" lockText="1" noThreeD="1"/>
</file>

<file path=xl/ctrlProps/ctrlProp8.xml><?xml version="1.0" encoding="utf-8"?>
<formControlPr xmlns="http://schemas.microsoft.com/office/spreadsheetml/2009/9/main" objectType="CheckBox" fmlaLink="$I$19" lockText="1" noThreeD="1"/>
</file>

<file path=xl/ctrlProps/ctrlProp80.xml><?xml version="1.0" encoding="utf-8"?>
<formControlPr xmlns="http://schemas.microsoft.com/office/spreadsheetml/2009/9/main" objectType="CheckBox" fmlaLink="$I$78" lockText="1" noThreeD="1"/>
</file>

<file path=xl/ctrlProps/ctrlProp81.xml><?xml version="1.0" encoding="utf-8"?>
<formControlPr xmlns="http://schemas.microsoft.com/office/spreadsheetml/2009/9/main" objectType="CheckBox" checked="Checked" fmlaLink="$J$78" lockText="1" noThreeD="1"/>
</file>

<file path=xl/ctrlProps/ctrlProp82.xml><?xml version="1.0" encoding="utf-8"?>
<formControlPr xmlns="http://schemas.microsoft.com/office/spreadsheetml/2009/9/main" objectType="CheckBox" fmlaLink="$I$77" lockText="1" noThreeD="1"/>
</file>

<file path=xl/ctrlProps/ctrlProp83.xml><?xml version="1.0" encoding="utf-8"?>
<formControlPr xmlns="http://schemas.microsoft.com/office/spreadsheetml/2009/9/main" objectType="CheckBox" checked="Checked" fmlaLink="$J$77" lockText="1" noThreeD="1"/>
</file>

<file path=xl/ctrlProps/ctrlProp84.xml><?xml version="1.0" encoding="utf-8"?>
<formControlPr xmlns="http://schemas.microsoft.com/office/spreadsheetml/2009/9/main" objectType="CheckBox" fmlaLink="$I$73" lockText="1" noThreeD="1"/>
</file>

<file path=xl/ctrlProps/ctrlProp85.xml><?xml version="1.0" encoding="utf-8"?>
<formControlPr xmlns="http://schemas.microsoft.com/office/spreadsheetml/2009/9/main" objectType="CheckBox" checked="Checked" fmlaLink="$J$73" lockText="1" noThreeD="1"/>
</file>

<file path=xl/ctrlProps/ctrlProp86.xml><?xml version="1.0" encoding="utf-8"?>
<formControlPr xmlns="http://schemas.microsoft.com/office/spreadsheetml/2009/9/main" objectType="CheckBox" fmlaLink="$I$89" lockText="1" noThreeD="1"/>
</file>

<file path=xl/ctrlProps/ctrlProp87.xml><?xml version="1.0" encoding="utf-8"?>
<formControlPr xmlns="http://schemas.microsoft.com/office/spreadsheetml/2009/9/main" objectType="CheckBox" checked="Checked" fmlaLink="$J$89" lockText="1" noThreeD="1"/>
</file>

<file path=xl/ctrlProps/ctrlProp88.xml><?xml version="1.0" encoding="utf-8"?>
<formControlPr xmlns="http://schemas.microsoft.com/office/spreadsheetml/2009/9/main" objectType="CheckBox" fmlaLink="$I$85" lockText="1" noThreeD="1"/>
</file>

<file path=xl/ctrlProps/ctrlProp89.xml><?xml version="1.0" encoding="utf-8"?>
<formControlPr xmlns="http://schemas.microsoft.com/office/spreadsheetml/2009/9/main" objectType="CheckBox" checked="Checked" fmlaLink="$J$85" lockText="1" noThreeD="1"/>
</file>

<file path=xl/ctrlProps/ctrlProp9.xml><?xml version="1.0" encoding="utf-8"?>
<formControlPr xmlns="http://schemas.microsoft.com/office/spreadsheetml/2009/9/main" objectType="CheckBox" checked="Checked" fmlaLink="$J$19" lockText="1" noThreeD="1"/>
</file>

<file path=xl/ctrlProps/ctrlProp90.xml><?xml version="1.0" encoding="utf-8"?>
<formControlPr xmlns="http://schemas.microsoft.com/office/spreadsheetml/2009/9/main" objectType="CheckBox" fmlaLink="$I$79" lockText="1" noThreeD="1"/>
</file>

<file path=xl/ctrlProps/ctrlProp91.xml><?xml version="1.0" encoding="utf-8"?>
<formControlPr xmlns="http://schemas.microsoft.com/office/spreadsheetml/2009/9/main" objectType="CheckBox" checked="Checked" fmlaLink="$J$79" lockText="1" noThreeD="1"/>
</file>

<file path=xl/ctrlProps/ctrlProp92.xml><?xml version="1.0" encoding="utf-8"?>
<formControlPr xmlns="http://schemas.microsoft.com/office/spreadsheetml/2009/9/main" objectType="CheckBox" fmlaLink="$I$81" lockText="1" noThreeD="1"/>
</file>

<file path=xl/ctrlProps/ctrlProp93.xml><?xml version="1.0" encoding="utf-8"?>
<formControlPr xmlns="http://schemas.microsoft.com/office/spreadsheetml/2009/9/main" objectType="CheckBox" checked="Checked" fmlaLink="$J$81" lockText="1" noThreeD="1"/>
</file>

<file path=xl/ctrlProps/ctrlProp94.xml><?xml version="1.0" encoding="utf-8"?>
<formControlPr xmlns="http://schemas.microsoft.com/office/spreadsheetml/2009/9/main" objectType="CheckBox" fmlaLink="$I$80" lockText="1" noThreeD="1"/>
</file>

<file path=xl/ctrlProps/ctrlProp95.xml><?xml version="1.0" encoding="utf-8"?>
<formControlPr xmlns="http://schemas.microsoft.com/office/spreadsheetml/2009/9/main" objectType="CheckBox" checked="Checked" fmlaLink="$J$80" lockText="1" noThreeD="1"/>
</file>

<file path=xl/ctrlProps/ctrlProp96.xml><?xml version="1.0" encoding="utf-8"?>
<formControlPr xmlns="http://schemas.microsoft.com/office/spreadsheetml/2009/9/main" objectType="CheckBox" fmlaLink="$I$30" lockText="1" noThreeD="1"/>
</file>

<file path=xl/ctrlProps/ctrlProp97.xml><?xml version="1.0" encoding="utf-8"?>
<formControlPr xmlns="http://schemas.microsoft.com/office/spreadsheetml/2009/9/main" objectType="CheckBox" checked="Checked" fmlaLink="$J$30" lockText="1" noThreeD="1"/>
</file>

<file path=xl/ctrlProps/ctrlProp98.xml><?xml version="1.0" encoding="utf-8"?>
<formControlPr xmlns="http://schemas.microsoft.com/office/spreadsheetml/2009/9/main" objectType="CheckBox" fmlaLink="$I$28" lockText="1" noThreeD="1"/>
</file>

<file path=xl/ctrlProps/ctrlProp99.xml><?xml version="1.0" encoding="utf-8"?>
<formControlPr xmlns="http://schemas.microsoft.com/office/spreadsheetml/2009/9/main" objectType="CheckBox" checked="Checked" fmlaLink="$J$28"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jpeg"/><Relationship Id="rId5" Type="http://schemas.openxmlformats.org/officeDocument/2006/relationships/image" Target="../media/image6.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0</xdr:row>
          <xdr:rowOff>50800</xdr:rowOff>
        </xdr:from>
        <xdr:to>
          <xdr:col>3</xdr:col>
          <xdr:colOff>88900</xdr:colOff>
          <xdr:row>1</xdr:row>
          <xdr:rowOff>374650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19050</xdr:colOff>
          <xdr:row>3</xdr:row>
          <xdr:rowOff>19050</xdr:rowOff>
        </xdr:from>
        <xdr:to>
          <xdr:col>5</xdr:col>
          <xdr:colOff>114300</xdr:colOff>
          <xdr:row>3</xdr:row>
          <xdr:rowOff>336550</xdr:rowOff>
        </xdr:to>
        <xdr:sp macro="" textlink="">
          <xdr:nvSpPr>
            <xdr:cNvPr id="3413" name="Drop Down 2389"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14</xdr:row>
          <xdr:rowOff>31750</xdr:rowOff>
        </xdr:from>
        <xdr:to>
          <xdr:col>6</xdr:col>
          <xdr:colOff>527050</xdr:colOff>
          <xdr:row>14</xdr:row>
          <xdr:rowOff>285750</xdr:rowOff>
        </xdr:to>
        <xdr:sp macro="" textlink="">
          <xdr:nvSpPr>
            <xdr:cNvPr id="3586" name="Check Box 2562"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31750</xdr:rowOff>
        </xdr:from>
        <xdr:to>
          <xdr:col>7</xdr:col>
          <xdr:colOff>431800</xdr:colOff>
          <xdr:row>14</xdr:row>
          <xdr:rowOff>266700</xdr:rowOff>
        </xdr:to>
        <xdr:sp macro="" textlink="">
          <xdr:nvSpPr>
            <xdr:cNvPr id="3587" name="Check Box 2563"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16</xdr:row>
          <xdr:rowOff>19050</xdr:rowOff>
        </xdr:from>
        <xdr:to>
          <xdr:col>6</xdr:col>
          <xdr:colOff>527050</xdr:colOff>
          <xdr:row>16</xdr:row>
          <xdr:rowOff>279400</xdr:rowOff>
        </xdr:to>
        <xdr:sp macro="" textlink="">
          <xdr:nvSpPr>
            <xdr:cNvPr id="3608" name="Check Box 2584"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16</xdr:row>
          <xdr:rowOff>19050</xdr:rowOff>
        </xdr:from>
        <xdr:to>
          <xdr:col>7</xdr:col>
          <xdr:colOff>431800</xdr:colOff>
          <xdr:row>16</xdr:row>
          <xdr:rowOff>260350</xdr:rowOff>
        </xdr:to>
        <xdr:sp macro="" textlink="">
          <xdr:nvSpPr>
            <xdr:cNvPr id="3609" name="Check Box 2585"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17</xdr:row>
          <xdr:rowOff>12700</xdr:rowOff>
        </xdr:from>
        <xdr:to>
          <xdr:col>6</xdr:col>
          <xdr:colOff>527050</xdr:colOff>
          <xdr:row>17</xdr:row>
          <xdr:rowOff>266700</xdr:rowOff>
        </xdr:to>
        <xdr:sp macro="" textlink="">
          <xdr:nvSpPr>
            <xdr:cNvPr id="3610" name="Check Box 2586"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17</xdr:row>
          <xdr:rowOff>12700</xdr:rowOff>
        </xdr:from>
        <xdr:to>
          <xdr:col>7</xdr:col>
          <xdr:colOff>431800</xdr:colOff>
          <xdr:row>17</xdr:row>
          <xdr:rowOff>247650</xdr:rowOff>
        </xdr:to>
        <xdr:sp macro="" textlink="">
          <xdr:nvSpPr>
            <xdr:cNvPr id="3611" name="Check Box 2587"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18</xdr:row>
          <xdr:rowOff>19050</xdr:rowOff>
        </xdr:from>
        <xdr:to>
          <xdr:col>6</xdr:col>
          <xdr:colOff>527050</xdr:colOff>
          <xdr:row>18</xdr:row>
          <xdr:rowOff>279400</xdr:rowOff>
        </xdr:to>
        <xdr:sp macro="" textlink="">
          <xdr:nvSpPr>
            <xdr:cNvPr id="3612" name="Check Box 2588"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xdr:row>
          <xdr:rowOff>19050</xdr:rowOff>
        </xdr:from>
        <xdr:to>
          <xdr:col>7</xdr:col>
          <xdr:colOff>431800</xdr:colOff>
          <xdr:row>18</xdr:row>
          <xdr:rowOff>260350</xdr:rowOff>
        </xdr:to>
        <xdr:sp macro="" textlink="">
          <xdr:nvSpPr>
            <xdr:cNvPr id="3613" name="Check Box 2589"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19</xdr:row>
          <xdr:rowOff>19050</xdr:rowOff>
        </xdr:from>
        <xdr:to>
          <xdr:col>6</xdr:col>
          <xdr:colOff>527050</xdr:colOff>
          <xdr:row>19</xdr:row>
          <xdr:rowOff>279400</xdr:rowOff>
        </xdr:to>
        <xdr:sp macro="" textlink="">
          <xdr:nvSpPr>
            <xdr:cNvPr id="3614" name="Check Box 2590"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19050</xdr:rowOff>
        </xdr:from>
        <xdr:to>
          <xdr:col>7</xdr:col>
          <xdr:colOff>431800</xdr:colOff>
          <xdr:row>19</xdr:row>
          <xdr:rowOff>260350</xdr:rowOff>
        </xdr:to>
        <xdr:sp macro="" textlink="">
          <xdr:nvSpPr>
            <xdr:cNvPr id="3615" name="Check Box 2591"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20</xdr:row>
          <xdr:rowOff>19050</xdr:rowOff>
        </xdr:from>
        <xdr:to>
          <xdr:col>6</xdr:col>
          <xdr:colOff>527050</xdr:colOff>
          <xdr:row>20</xdr:row>
          <xdr:rowOff>279400</xdr:rowOff>
        </xdr:to>
        <xdr:sp macro="" textlink="">
          <xdr:nvSpPr>
            <xdr:cNvPr id="3616" name="Check Box 2592"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20</xdr:row>
          <xdr:rowOff>19050</xdr:rowOff>
        </xdr:from>
        <xdr:to>
          <xdr:col>7</xdr:col>
          <xdr:colOff>431800</xdr:colOff>
          <xdr:row>20</xdr:row>
          <xdr:rowOff>260350</xdr:rowOff>
        </xdr:to>
        <xdr:sp macro="" textlink="">
          <xdr:nvSpPr>
            <xdr:cNvPr id="3617" name="Check Box 2593" hidden="1">
              <a:extLst>
                <a:ext uri="{63B3BB69-23CF-44E3-9099-C40C66FF867C}">
                  <a14:compatExt spid="_x0000_s3617"/>
                </a:ext>
                <a:ext uri="{FF2B5EF4-FFF2-40B4-BE49-F238E27FC236}">
                  <a16:creationId xmlns:a16="http://schemas.microsoft.com/office/drawing/2014/main" id="{00000000-0008-0000-0000-00002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21</xdr:row>
          <xdr:rowOff>31750</xdr:rowOff>
        </xdr:from>
        <xdr:to>
          <xdr:col>6</xdr:col>
          <xdr:colOff>527050</xdr:colOff>
          <xdr:row>21</xdr:row>
          <xdr:rowOff>285750</xdr:rowOff>
        </xdr:to>
        <xdr:sp macro="" textlink="">
          <xdr:nvSpPr>
            <xdr:cNvPr id="3618" name="Check Box 2594" hidden="1">
              <a:extLst>
                <a:ext uri="{63B3BB69-23CF-44E3-9099-C40C66FF867C}">
                  <a14:compatExt spid="_x0000_s3618"/>
                </a:ext>
                <a:ext uri="{FF2B5EF4-FFF2-40B4-BE49-F238E27FC236}">
                  <a16:creationId xmlns:a16="http://schemas.microsoft.com/office/drawing/2014/main" id="{00000000-0008-0000-0000-00002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21</xdr:row>
          <xdr:rowOff>31750</xdr:rowOff>
        </xdr:from>
        <xdr:to>
          <xdr:col>7</xdr:col>
          <xdr:colOff>431800</xdr:colOff>
          <xdr:row>21</xdr:row>
          <xdr:rowOff>266700</xdr:rowOff>
        </xdr:to>
        <xdr:sp macro="" textlink="">
          <xdr:nvSpPr>
            <xdr:cNvPr id="3619" name="Check Box 2595" hidden="1">
              <a:extLst>
                <a:ext uri="{63B3BB69-23CF-44E3-9099-C40C66FF867C}">
                  <a14:compatExt spid="_x0000_s3619"/>
                </a:ext>
                <a:ext uri="{FF2B5EF4-FFF2-40B4-BE49-F238E27FC236}">
                  <a16:creationId xmlns:a16="http://schemas.microsoft.com/office/drawing/2014/main" id="{00000000-0008-0000-0000-00002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22</xdr:row>
          <xdr:rowOff>19050</xdr:rowOff>
        </xdr:from>
        <xdr:to>
          <xdr:col>6</xdr:col>
          <xdr:colOff>527050</xdr:colOff>
          <xdr:row>22</xdr:row>
          <xdr:rowOff>279400</xdr:rowOff>
        </xdr:to>
        <xdr:sp macro="" textlink="">
          <xdr:nvSpPr>
            <xdr:cNvPr id="3620" name="Check Box 2596" hidden="1">
              <a:extLst>
                <a:ext uri="{63B3BB69-23CF-44E3-9099-C40C66FF867C}">
                  <a14:compatExt spid="_x0000_s3620"/>
                </a:ext>
                <a:ext uri="{FF2B5EF4-FFF2-40B4-BE49-F238E27FC236}">
                  <a16:creationId xmlns:a16="http://schemas.microsoft.com/office/drawing/2014/main" id="{00000000-0008-0000-0000-00002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22</xdr:row>
          <xdr:rowOff>19050</xdr:rowOff>
        </xdr:from>
        <xdr:to>
          <xdr:col>7</xdr:col>
          <xdr:colOff>431800</xdr:colOff>
          <xdr:row>22</xdr:row>
          <xdr:rowOff>260350</xdr:rowOff>
        </xdr:to>
        <xdr:sp macro="" textlink="">
          <xdr:nvSpPr>
            <xdr:cNvPr id="3621" name="Check Box 2597" hidden="1">
              <a:extLst>
                <a:ext uri="{63B3BB69-23CF-44E3-9099-C40C66FF867C}">
                  <a14:compatExt spid="_x0000_s3621"/>
                </a:ext>
                <a:ext uri="{FF2B5EF4-FFF2-40B4-BE49-F238E27FC236}">
                  <a16:creationId xmlns:a16="http://schemas.microsoft.com/office/drawing/2014/main" id="{00000000-0008-0000-0000-00002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23</xdr:row>
          <xdr:rowOff>19050</xdr:rowOff>
        </xdr:from>
        <xdr:to>
          <xdr:col>6</xdr:col>
          <xdr:colOff>527050</xdr:colOff>
          <xdr:row>23</xdr:row>
          <xdr:rowOff>279400</xdr:rowOff>
        </xdr:to>
        <xdr:sp macro="" textlink="">
          <xdr:nvSpPr>
            <xdr:cNvPr id="3622" name="Check Box 2598" hidden="1">
              <a:extLst>
                <a:ext uri="{63B3BB69-23CF-44E3-9099-C40C66FF867C}">
                  <a14:compatExt spid="_x0000_s3622"/>
                </a:ext>
                <a:ext uri="{FF2B5EF4-FFF2-40B4-BE49-F238E27FC236}">
                  <a16:creationId xmlns:a16="http://schemas.microsoft.com/office/drawing/2014/main" id="{00000000-0008-0000-0000-00002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23</xdr:row>
          <xdr:rowOff>19050</xdr:rowOff>
        </xdr:from>
        <xdr:to>
          <xdr:col>7</xdr:col>
          <xdr:colOff>431800</xdr:colOff>
          <xdr:row>23</xdr:row>
          <xdr:rowOff>260350</xdr:rowOff>
        </xdr:to>
        <xdr:sp macro="" textlink="">
          <xdr:nvSpPr>
            <xdr:cNvPr id="3623" name="Check Box 2599"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25</xdr:row>
          <xdr:rowOff>0</xdr:rowOff>
        </xdr:from>
        <xdr:to>
          <xdr:col>6</xdr:col>
          <xdr:colOff>527050</xdr:colOff>
          <xdr:row>25</xdr:row>
          <xdr:rowOff>260350</xdr:rowOff>
        </xdr:to>
        <xdr:sp macro="" textlink="">
          <xdr:nvSpPr>
            <xdr:cNvPr id="3624" name="Check Box 2600"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0</xdr:rowOff>
        </xdr:from>
        <xdr:to>
          <xdr:col>7</xdr:col>
          <xdr:colOff>431800</xdr:colOff>
          <xdr:row>25</xdr:row>
          <xdr:rowOff>241300</xdr:rowOff>
        </xdr:to>
        <xdr:sp macro="" textlink="">
          <xdr:nvSpPr>
            <xdr:cNvPr id="3625" name="Check Box 2601"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30</xdr:row>
          <xdr:rowOff>1327150</xdr:rowOff>
        </xdr:from>
        <xdr:to>
          <xdr:col>6</xdr:col>
          <xdr:colOff>527050</xdr:colOff>
          <xdr:row>30</xdr:row>
          <xdr:rowOff>1581150</xdr:rowOff>
        </xdr:to>
        <xdr:sp macro="" textlink="">
          <xdr:nvSpPr>
            <xdr:cNvPr id="3628" name="Check Box 2604" hidden="1">
              <a:extLst>
                <a:ext uri="{63B3BB69-23CF-44E3-9099-C40C66FF867C}">
                  <a14:compatExt spid="_x0000_s3628"/>
                </a:ext>
                <a:ext uri="{FF2B5EF4-FFF2-40B4-BE49-F238E27FC236}">
                  <a16:creationId xmlns:a16="http://schemas.microsoft.com/office/drawing/2014/main" id="{00000000-0008-0000-0000-00002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1333500</xdr:rowOff>
        </xdr:from>
        <xdr:to>
          <xdr:col>7</xdr:col>
          <xdr:colOff>431800</xdr:colOff>
          <xdr:row>30</xdr:row>
          <xdr:rowOff>1574800</xdr:rowOff>
        </xdr:to>
        <xdr:sp macro="" textlink="">
          <xdr:nvSpPr>
            <xdr:cNvPr id="3629" name="Check Box 2605" hidden="1">
              <a:extLst>
                <a:ext uri="{63B3BB69-23CF-44E3-9099-C40C66FF867C}">
                  <a14:compatExt spid="_x0000_s3629"/>
                </a:ext>
                <a:ext uri="{FF2B5EF4-FFF2-40B4-BE49-F238E27FC236}">
                  <a16:creationId xmlns:a16="http://schemas.microsoft.com/office/drawing/2014/main" id="{00000000-0008-0000-0000-00002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31</xdr:row>
          <xdr:rowOff>12700</xdr:rowOff>
        </xdr:from>
        <xdr:to>
          <xdr:col>6</xdr:col>
          <xdr:colOff>527050</xdr:colOff>
          <xdr:row>31</xdr:row>
          <xdr:rowOff>266700</xdr:rowOff>
        </xdr:to>
        <xdr:sp macro="" textlink="">
          <xdr:nvSpPr>
            <xdr:cNvPr id="3630" name="Check Box 2606" hidden="1">
              <a:extLst>
                <a:ext uri="{63B3BB69-23CF-44E3-9099-C40C66FF867C}">
                  <a14:compatExt spid="_x0000_s3630"/>
                </a:ext>
                <a:ext uri="{FF2B5EF4-FFF2-40B4-BE49-F238E27FC236}">
                  <a16:creationId xmlns:a16="http://schemas.microsoft.com/office/drawing/2014/main" id="{00000000-0008-0000-0000-00002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31</xdr:row>
          <xdr:rowOff>12700</xdr:rowOff>
        </xdr:from>
        <xdr:to>
          <xdr:col>7</xdr:col>
          <xdr:colOff>431800</xdr:colOff>
          <xdr:row>31</xdr:row>
          <xdr:rowOff>247650</xdr:rowOff>
        </xdr:to>
        <xdr:sp macro="" textlink="">
          <xdr:nvSpPr>
            <xdr:cNvPr id="3631" name="Check Box 2607" hidden="1">
              <a:extLst>
                <a:ext uri="{63B3BB69-23CF-44E3-9099-C40C66FF867C}">
                  <a14:compatExt spid="_x0000_s3631"/>
                </a:ext>
                <a:ext uri="{FF2B5EF4-FFF2-40B4-BE49-F238E27FC236}">
                  <a16:creationId xmlns:a16="http://schemas.microsoft.com/office/drawing/2014/main" id="{00000000-0008-0000-0000-00002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0</xdr:rowOff>
        </xdr:from>
        <xdr:to>
          <xdr:col>6</xdr:col>
          <xdr:colOff>527050</xdr:colOff>
          <xdr:row>32</xdr:row>
          <xdr:rowOff>260350</xdr:rowOff>
        </xdr:to>
        <xdr:sp macro="" textlink="">
          <xdr:nvSpPr>
            <xdr:cNvPr id="3632" name="Check Box 2608" hidden="1">
              <a:extLst>
                <a:ext uri="{63B3BB69-23CF-44E3-9099-C40C66FF867C}">
                  <a14:compatExt spid="_x0000_s3632"/>
                </a:ext>
                <a:ext uri="{FF2B5EF4-FFF2-40B4-BE49-F238E27FC236}">
                  <a16:creationId xmlns:a16="http://schemas.microsoft.com/office/drawing/2014/main" id="{00000000-0008-0000-0000-00003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32</xdr:row>
          <xdr:rowOff>0</xdr:rowOff>
        </xdr:from>
        <xdr:to>
          <xdr:col>7</xdr:col>
          <xdr:colOff>431800</xdr:colOff>
          <xdr:row>32</xdr:row>
          <xdr:rowOff>241300</xdr:rowOff>
        </xdr:to>
        <xdr:sp macro="" textlink="">
          <xdr:nvSpPr>
            <xdr:cNvPr id="3633" name="Check Box 2609" hidden="1">
              <a:extLst>
                <a:ext uri="{63B3BB69-23CF-44E3-9099-C40C66FF867C}">
                  <a14:compatExt spid="_x0000_s3633"/>
                </a:ext>
                <a:ext uri="{FF2B5EF4-FFF2-40B4-BE49-F238E27FC236}">
                  <a16:creationId xmlns:a16="http://schemas.microsoft.com/office/drawing/2014/main" id="{00000000-0008-0000-0000-00003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33</xdr:row>
          <xdr:rowOff>0</xdr:rowOff>
        </xdr:from>
        <xdr:to>
          <xdr:col>6</xdr:col>
          <xdr:colOff>527050</xdr:colOff>
          <xdr:row>33</xdr:row>
          <xdr:rowOff>260350</xdr:rowOff>
        </xdr:to>
        <xdr:sp macro="" textlink="">
          <xdr:nvSpPr>
            <xdr:cNvPr id="3634" name="Check Box 2610" hidden="1">
              <a:extLst>
                <a:ext uri="{63B3BB69-23CF-44E3-9099-C40C66FF867C}">
                  <a14:compatExt spid="_x0000_s3634"/>
                </a:ext>
                <a:ext uri="{FF2B5EF4-FFF2-40B4-BE49-F238E27FC236}">
                  <a16:creationId xmlns:a16="http://schemas.microsoft.com/office/drawing/2014/main" id="{00000000-0008-0000-0000-00003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33</xdr:row>
          <xdr:rowOff>0</xdr:rowOff>
        </xdr:from>
        <xdr:to>
          <xdr:col>7</xdr:col>
          <xdr:colOff>431800</xdr:colOff>
          <xdr:row>33</xdr:row>
          <xdr:rowOff>241300</xdr:rowOff>
        </xdr:to>
        <xdr:sp macro="" textlink="">
          <xdr:nvSpPr>
            <xdr:cNvPr id="3635" name="Check Box 2611" hidden="1">
              <a:extLst>
                <a:ext uri="{63B3BB69-23CF-44E3-9099-C40C66FF867C}">
                  <a14:compatExt spid="_x0000_s3635"/>
                </a:ext>
                <a:ext uri="{FF2B5EF4-FFF2-40B4-BE49-F238E27FC236}">
                  <a16:creationId xmlns:a16="http://schemas.microsoft.com/office/drawing/2014/main" id="{00000000-0008-0000-0000-00003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40</xdr:row>
          <xdr:rowOff>127000</xdr:rowOff>
        </xdr:from>
        <xdr:to>
          <xdr:col>6</xdr:col>
          <xdr:colOff>527050</xdr:colOff>
          <xdr:row>40</xdr:row>
          <xdr:rowOff>381000</xdr:rowOff>
        </xdr:to>
        <xdr:sp macro="" textlink="">
          <xdr:nvSpPr>
            <xdr:cNvPr id="3638" name="Check Box 2614" hidden="1">
              <a:extLst>
                <a:ext uri="{63B3BB69-23CF-44E3-9099-C40C66FF867C}">
                  <a14:compatExt spid="_x0000_s3638"/>
                </a:ext>
                <a:ext uri="{FF2B5EF4-FFF2-40B4-BE49-F238E27FC236}">
                  <a16:creationId xmlns:a16="http://schemas.microsoft.com/office/drawing/2014/main" id="{00000000-0008-0000-0000-00003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40</xdr:row>
          <xdr:rowOff>127000</xdr:rowOff>
        </xdr:from>
        <xdr:to>
          <xdr:col>7</xdr:col>
          <xdr:colOff>431800</xdr:colOff>
          <xdr:row>40</xdr:row>
          <xdr:rowOff>361950</xdr:rowOff>
        </xdr:to>
        <xdr:sp macro="" textlink="">
          <xdr:nvSpPr>
            <xdr:cNvPr id="3639" name="Check Box 2615" hidden="1">
              <a:extLst>
                <a:ext uri="{63B3BB69-23CF-44E3-9099-C40C66FF867C}">
                  <a14:compatExt spid="_x0000_s3639"/>
                </a:ext>
                <a:ext uri="{FF2B5EF4-FFF2-40B4-BE49-F238E27FC236}">
                  <a16:creationId xmlns:a16="http://schemas.microsoft.com/office/drawing/2014/main" id="{00000000-0008-0000-0000-00003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41</xdr:row>
          <xdr:rowOff>660400</xdr:rowOff>
        </xdr:from>
        <xdr:to>
          <xdr:col>6</xdr:col>
          <xdr:colOff>527050</xdr:colOff>
          <xdr:row>41</xdr:row>
          <xdr:rowOff>914400</xdr:rowOff>
        </xdr:to>
        <xdr:sp macro="" textlink="">
          <xdr:nvSpPr>
            <xdr:cNvPr id="3640" name="Check Box 2616" hidden="1">
              <a:extLst>
                <a:ext uri="{63B3BB69-23CF-44E3-9099-C40C66FF867C}">
                  <a14:compatExt spid="_x0000_s3640"/>
                </a:ext>
                <a:ext uri="{FF2B5EF4-FFF2-40B4-BE49-F238E27FC236}">
                  <a16:creationId xmlns:a16="http://schemas.microsoft.com/office/drawing/2014/main" id="{00000000-0008-0000-0000-00003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41</xdr:row>
          <xdr:rowOff>660400</xdr:rowOff>
        </xdr:from>
        <xdr:to>
          <xdr:col>7</xdr:col>
          <xdr:colOff>431800</xdr:colOff>
          <xdr:row>41</xdr:row>
          <xdr:rowOff>895350</xdr:rowOff>
        </xdr:to>
        <xdr:sp macro="" textlink="">
          <xdr:nvSpPr>
            <xdr:cNvPr id="3641" name="Check Box 2617" hidden="1">
              <a:extLst>
                <a:ext uri="{63B3BB69-23CF-44E3-9099-C40C66FF867C}">
                  <a14:compatExt spid="_x0000_s3641"/>
                </a:ext>
                <a:ext uri="{FF2B5EF4-FFF2-40B4-BE49-F238E27FC236}">
                  <a16:creationId xmlns:a16="http://schemas.microsoft.com/office/drawing/2014/main" id="{00000000-0008-0000-0000-00003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83</xdr:row>
          <xdr:rowOff>171450</xdr:rowOff>
        </xdr:from>
        <xdr:to>
          <xdr:col>6</xdr:col>
          <xdr:colOff>527050</xdr:colOff>
          <xdr:row>83</xdr:row>
          <xdr:rowOff>431800</xdr:rowOff>
        </xdr:to>
        <xdr:sp macro="" textlink="">
          <xdr:nvSpPr>
            <xdr:cNvPr id="3652" name="Check Box 2628" hidden="1">
              <a:extLst>
                <a:ext uri="{63B3BB69-23CF-44E3-9099-C40C66FF867C}">
                  <a14:compatExt spid="_x0000_s3652"/>
                </a:ext>
                <a:ext uri="{FF2B5EF4-FFF2-40B4-BE49-F238E27FC236}">
                  <a16:creationId xmlns:a16="http://schemas.microsoft.com/office/drawing/2014/main" id="{00000000-0008-0000-00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83</xdr:row>
          <xdr:rowOff>171450</xdr:rowOff>
        </xdr:from>
        <xdr:to>
          <xdr:col>7</xdr:col>
          <xdr:colOff>431800</xdr:colOff>
          <xdr:row>83</xdr:row>
          <xdr:rowOff>412750</xdr:rowOff>
        </xdr:to>
        <xdr:sp macro="" textlink="">
          <xdr:nvSpPr>
            <xdr:cNvPr id="3653" name="Check Box 2629" hidden="1">
              <a:extLst>
                <a:ext uri="{63B3BB69-23CF-44E3-9099-C40C66FF867C}">
                  <a14:compatExt spid="_x0000_s3653"/>
                </a:ext>
                <a:ext uri="{FF2B5EF4-FFF2-40B4-BE49-F238E27FC236}">
                  <a16:creationId xmlns:a16="http://schemas.microsoft.com/office/drawing/2014/main" id="{00000000-0008-0000-0000-00004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85</xdr:row>
          <xdr:rowOff>190500</xdr:rowOff>
        </xdr:from>
        <xdr:to>
          <xdr:col>6</xdr:col>
          <xdr:colOff>527050</xdr:colOff>
          <xdr:row>85</xdr:row>
          <xdr:rowOff>450850</xdr:rowOff>
        </xdr:to>
        <xdr:sp macro="" textlink="">
          <xdr:nvSpPr>
            <xdr:cNvPr id="3654" name="Check Box 2630"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85</xdr:row>
          <xdr:rowOff>190500</xdr:rowOff>
        </xdr:from>
        <xdr:to>
          <xdr:col>7</xdr:col>
          <xdr:colOff>431800</xdr:colOff>
          <xdr:row>85</xdr:row>
          <xdr:rowOff>431800</xdr:rowOff>
        </xdr:to>
        <xdr:sp macro="" textlink="">
          <xdr:nvSpPr>
            <xdr:cNvPr id="3655" name="Check Box 2631"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81</xdr:row>
          <xdr:rowOff>152400</xdr:rowOff>
        </xdr:from>
        <xdr:to>
          <xdr:col>6</xdr:col>
          <xdr:colOff>527050</xdr:colOff>
          <xdr:row>81</xdr:row>
          <xdr:rowOff>412750</xdr:rowOff>
        </xdr:to>
        <xdr:sp macro="" textlink="">
          <xdr:nvSpPr>
            <xdr:cNvPr id="3670" name="Check Box 2646" hidden="1">
              <a:extLst>
                <a:ext uri="{63B3BB69-23CF-44E3-9099-C40C66FF867C}">
                  <a14:compatExt spid="_x0000_s3670"/>
                </a:ext>
                <a:ext uri="{FF2B5EF4-FFF2-40B4-BE49-F238E27FC236}">
                  <a16:creationId xmlns:a16="http://schemas.microsoft.com/office/drawing/2014/main" id="{00000000-0008-0000-00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81</xdr:row>
          <xdr:rowOff>184150</xdr:rowOff>
        </xdr:from>
        <xdr:to>
          <xdr:col>7</xdr:col>
          <xdr:colOff>431800</xdr:colOff>
          <xdr:row>81</xdr:row>
          <xdr:rowOff>419100</xdr:rowOff>
        </xdr:to>
        <xdr:sp macro="" textlink="">
          <xdr:nvSpPr>
            <xdr:cNvPr id="3671" name="Check Box 2647" hidden="1">
              <a:extLst>
                <a:ext uri="{63B3BB69-23CF-44E3-9099-C40C66FF867C}">
                  <a14:compatExt spid="_x0000_s3671"/>
                </a:ext>
                <a:ext uri="{FF2B5EF4-FFF2-40B4-BE49-F238E27FC236}">
                  <a16:creationId xmlns:a16="http://schemas.microsoft.com/office/drawing/2014/main" id="{00000000-0008-0000-00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86</xdr:row>
          <xdr:rowOff>412750</xdr:rowOff>
        </xdr:from>
        <xdr:to>
          <xdr:col>6</xdr:col>
          <xdr:colOff>514350</xdr:colOff>
          <xdr:row>86</xdr:row>
          <xdr:rowOff>666750</xdr:rowOff>
        </xdr:to>
        <xdr:sp macro="" textlink="">
          <xdr:nvSpPr>
            <xdr:cNvPr id="3676" name="Check Box 2652" hidden="1">
              <a:extLst>
                <a:ext uri="{63B3BB69-23CF-44E3-9099-C40C66FF867C}">
                  <a14:compatExt spid="_x0000_s3676"/>
                </a:ext>
                <a:ext uri="{FF2B5EF4-FFF2-40B4-BE49-F238E27FC236}">
                  <a16:creationId xmlns:a16="http://schemas.microsoft.com/office/drawing/2014/main" id="{00000000-0008-0000-0000-00005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86</xdr:row>
          <xdr:rowOff>412750</xdr:rowOff>
        </xdr:from>
        <xdr:to>
          <xdr:col>7</xdr:col>
          <xdr:colOff>419100</xdr:colOff>
          <xdr:row>86</xdr:row>
          <xdr:rowOff>647700</xdr:rowOff>
        </xdr:to>
        <xdr:sp macro="" textlink="">
          <xdr:nvSpPr>
            <xdr:cNvPr id="3677" name="Check Box 2653" hidden="1">
              <a:extLst>
                <a:ext uri="{63B3BB69-23CF-44E3-9099-C40C66FF867C}">
                  <a14:compatExt spid="_x0000_s3677"/>
                </a:ext>
                <a:ext uri="{FF2B5EF4-FFF2-40B4-BE49-F238E27FC236}">
                  <a16:creationId xmlns:a16="http://schemas.microsoft.com/office/drawing/2014/main" id="{00000000-0008-0000-0000-00005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87</xdr:row>
          <xdr:rowOff>146050</xdr:rowOff>
        </xdr:from>
        <xdr:to>
          <xdr:col>6</xdr:col>
          <xdr:colOff>514350</xdr:colOff>
          <xdr:row>87</xdr:row>
          <xdr:rowOff>400050</xdr:rowOff>
        </xdr:to>
        <xdr:sp macro="" textlink="">
          <xdr:nvSpPr>
            <xdr:cNvPr id="3678" name="Check Box 2654" hidden="1">
              <a:extLst>
                <a:ext uri="{63B3BB69-23CF-44E3-9099-C40C66FF867C}">
                  <a14:compatExt spid="_x0000_s3678"/>
                </a:ext>
                <a:ext uri="{FF2B5EF4-FFF2-40B4-BE49-F238E27FC236}">
                  <a16:creationId xmlns:a16="http://schemas.microsoft.com/office/drawing/2014/main" id="{00000000-0008-0000-0000-00005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87</xdr:row>
          <xdr:rowOff>127000</xdr:rowOff>
        </xdr:from>
        <xdr:to>
          <xdr:col>7</xdr:col>
          <xdr:colOff>419100</xdr:colOff>
          <xdr:row>87</xdr:row>
          <xdr:rowOff>361950</xdr:rowOff>
        </xdr:to>
        <xdr:sp macro="" textlink="">
          <xdr:nvSpPr>
            <xdr:cNvPr id="3679" name="Check Box 2655" hidden="1">
              <a:extLst>
                <a:ext uri="{63B3BB69-23CF-44E3-9099-C40C66FF867C}">
                  <a14:compatExt spid="_x0000_s3679"/>
                </a:ext>
                <a:ext uri="{FF2B5EF4-FFF2-40B4-BE49-F238E27FC236}">
                  <a16:creationId xmlns:a16="http://schemas.microsoft.com/office/drawing/2014/main" id="{00000000-0008-0000-0000-00005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89</xdr:row>
          <xdr:rowOff>95250</xdr:rowOff>
        </xdr:from>
        <xdr:to>
          <xdr:col>6</xdr:col>
          <xdr:colOff>514350</xdr:colOff>
          <xdr:row>89</xdr:row>
          <xdr:rowOff>342900</xdr:rowOff>
        </xdr:to>
        <xdr:sp macro="" textlink="">
          <xdr:nvSpPr>
            <xdr:cNvPr id="3680" name="Check Box 2656" hidden="1">
              <a:extLst>
                <a:ext uri="{63B3BB69-23CF-44E3-9099-C40C66FF867C}">
                  <a14:compatExt spid="_x0000_s3680"/>
                </a:ext>
                <a:ext uri="{FF2B5EF4-FFF2-40B4-BE49-F238E27FC236}">
                  <a16:creationId xmlns:a16="http://schemas.microsoft.com/office/drawing/2014/main" id="{00000000-0008-0000-0000-00006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89</xdr:row>
          <xdr:rowOff>95250</xdr:rowOff>
        </xdr:from>
        <xdr:to>
          <xdr:col>7</xdr:col>
          <xdr:colOff>419100</xdr:colOff>
          <xdr:row>89</xdr:row>
          <xdr:rowOff>323850</xdr:rowOff>
        </xdr:to>
        <xdr:sp macro="" textlink="">
          <xdr:nvSpPr>
            <xdr:cNvPr id="3681" name="Check Box 2657" hidden="1">
              <a:extLst>
                <a:ext uri="{63B3BB69-23CF-44E3-9099-C40C66FF867C}">
                  <a14:compatExt spid="_x0000_s3681"/>
                </a:ext>
                <a:ext uri="{FF2B5EF4-FFF2-40B4-BE49-F238E27FC236}">
                  <a16:creationId xmlns:a16="http://schemas.microsoft.com/office/drawing/2014/main" id="{00000000-0008-0000-0000-00006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52</xdr:row>
          <xdr:rowOff>88900</xdr:rowOff>
        </xdr:from>
        <xdr:to>
          <xdr:col>6</xdr:col>
          <xdr:colOff>527050</xdr:colOff>
          <xdr:row>52</xdr:row>
          <xdr:rowOff>342900</xdr:rowOff>
        </xdr:to>
        <xdr:sp macro="" textlink="">
          <xdr:nvSpPr>
            <xdr:cNvPr id="3698" name="Check Box 2674"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52</xdr:row>
          <xdr:rowOff>88900</xdr:rowOff>
        </xdr:from>
        <xdr:to>
          <xdr:col>7</xdr:col>
          <xdr:colOff>431800</xdr:colOff>
          <xdr:row>52</xdr:row>
          <xdr:rowOff>323850</xdr:rowOff>
        </xdr:to>
        <xdr:sp macro="" textlink="">
          <xdr:nvSpPr>
            <xdr:cNvPr id="3699" name="Check Box 2675"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54</xdr:row>
          <xdr:rowOff>127000</xdr:rowOff>
        </xdr:from>
        <xdr:to>
          <xdr:col>6</xdr:col>
          <xdr:colOff>527050</xdr:colOff>
          <xdr:row>54</xdr:row>
          <xdr:rowOff>381000</xdr:rowOff>
        </xdr:to>
        <xdr:sp macro="" textlink="">
          <xdr:nvSpPr>
            <xdr:cNvPr id="3714" name="Check Box 2690"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54</xdr:row>
          <xdr:rowOff>127000</xdr:rowOff>
        </xdr:from>
        <xdr:to>
          <xdr:col>7</xdr:col>
          <xdr:colOff>431800</xdr:colOff>
          <xdr:row>54</xdr:row>
          <xdr:rowOff>361950</xdr:rowOff>
        </xdr:to>
        <xdr:sp macro="" textlink="">
          <xdr:nvSpPr>
            <xdr:cNvPr id="3715" name="Check Box 2691"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56</xdr:row>
          <xdr:rowOff>146050</xdr:rowOff>
        </xdr:from>
        <xdr:to>
          <xdr:col>6</xdr:col>
          <xdr:colOff>527050</xdr:colOff>
          <xdr:row>56</xdr:row>
          <xdr:rowOff>400050</xdr:rowOff>
        </xdr:to>
        <xdr:sp macro="" textlink="">
          <xdr:nvSpPr>
            <xdr:cNvPr id="3718" name="Check Box 2694"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56</xdr:row>
          <xdr:rowOff>146050</xdr:rowOff>
        </xdr:from>
        <xdr:to>
          <xdr:col>7</xdr:col>
          <xdr:colOff>431800</xdr:colOff>
          <xdr:row>56</xdr:row>
          <xdr:rowOff>381000</xdr:rowOff>
        </xdr:to>
        <xdr:sp macro="" textlink="">
          <xdr:nvSpPr>
            <xdr:cNvPr id="3719" name="Check Box 2695"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57</xdr:row>
          <xdr:rowOff>146050</xdr:rowOff>
        </xdr:from>
        <xdr:to>
          <xdr:col>6</xdr:col>
          <xdr:colOff>527050</xdr:colOff>
          <xdr:row>57</xdr:row>
          <xdr:rowOff>400050</xdr:rowOff>
        </xdr:to>
        <xdr:sp macro="" textlink="">
          <xdr:nvSpPr>
            <xdr:cNvPr id="3720" name="Check Box 2696"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57</xdr:row>
          <xdr:rowOff>146050</xdr:rowOff>
        </xdr:from>
        <xdr:to>
          <xdr:col>7</xdr:col>
          <xdr:colOff>431800</xdr:colOff>
          <xdr:row>57</xdr:row>
          <xdr:rowOff>381000</xdr:rowOff>
        </xdr:to>
        <xdr:sp macro="" textlink="">
          <xdr:nvSpPr>
            <xdr:cNvPr id="3721" name="Check Box 2697"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58</xdr:row>
          <xdr:rowOff>146050</xdr:rowOff>
        </xdr:from>
        <xdr:to>
          <xdr:col>6</xdr:col>
          <xdr:colOff>527050</xdr:colOff>
          <xdr:row>58</xdr:row>
          <xdr:rowOff>400050</xdr:rowOff>
        </xdr:to>
        <xdr:sp macro="" textlink="">
          <xdr:nvSpPr>
            <xdr:cNvPr id="3722" name="Check Box 2698"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58</xdr:row>
          <xdr:rowOff>146050</xdr:rowOff>
        </xdr:from>
        <xdr:to>
          <xdr:col>7</xdr:col>
          <xdr:colOff>431800</xdr:colOff>
          <xdr:row>58</xdr:row>
          <xdr:rowOff>381000</xdr:rowOff>
        </xdr:to>
        <xdr:sp macro="" textlink="">
          <xdr:nvSpPr>
            <xdr:cNvPr id="3723" name="Check Box 2699"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59</xdr:row>
          <xdr:rowOff>165100</xdr:rowOff>
        </xdr:from>
        <xdr:to>
          <xdr:col>6</xdr:col>
          <xdr:colOff>527050</xdr:colOff>
          <xdr:row>59</xdr:row>
          <xdr:rowOff>419100</xdr:rowOff>
        </xdr:to>
        <xdr:sp macro="" textlink="">
          <xdr:nvSpPr>
            <xdr:cNvPr id="3724" name="Check Box 2700"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59</xdr:row>
          <xdr:rowOff>165100</xdr:rowOff>
        </xdr:from>
        <xdr:to>
          <xdr:col>7</xdr:col>
          <xdr:colOff>431800</xdr:colOff>
          <xdr:row>59</xdr:row>
          <xdr:rowOff>400050</xdr:rowOff>
        </xdr:to>
        <xdr:sp macro="" textlink="">
          <xdr:nvSpPr>
            <xdr:cNvPr id="3725" name="Check Box 2701"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60</xdr:row>
          <xdr:rowOff>165100</xdr:rowOff>
        </xdr:from>
        <xdr:to>
          <xdr:col>6</xdr:col>
          <xdr:colOff>527050</xdr:colOff>
          <xdr:row>60</xdr:row>
          <xdr:rowOff>419100</xdr:rowOff>
        </xdr:to>
        <xdr:sp macro="" textlink="">
          <xdr:nvSpPr>
            <xdr:cNvPr id="3726" name="Check Box 2702" hidden="1">
              <a:extLst>
                <a:ext uri="{63B3BB69-23CF-44E3-9099-C40C66FF867C}">
                  <a14:compatExt spid="_x0000_s3726"/>
                </a:ext>
                <a:ext uri="{FF2B5EF4-FFF2-40B4-BE49-F238E27FC236}">
                  <a16:creationId xmlns:a16="http://schemas.microsoft.com/office/drawing/2014/main" id="{00000000-0008-0000-0000-00008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60</xdr:row>
          <xdr:rowOff>165100</xdr:rowOff>
        </xdr:from>
        <xdr:to>
          <xdr:col>7</xdr:col>
          <xdr:colOff>431800</xdr:colOff>
          <xdr:row>60</xdr:row>
          <xdr:rowOff>400050</xdr:rowOff>
        </xdr:to>
        <xdr:sp macro="" textlink="">
          <xdr:nvSpPr>
            <xdr:cNvPr id="3727" name="Check Box 2703"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61</xdr:row>
          <xdr:rowOff>171450</xdr:rowOff>
        </xdr:from>
        <xdr:to>
          <xdr:col>6</xdr:col>
          <xdr:colOff>527050</xdr:colOff>
          <xdr:row>61</xdr:row>
          <xdr:rowOff>431800</xdr:rowOff>
        </xdr:to>
        <xdr:sp macro="" textlink="">
          <xdr:nvSpPr>
            <xdr:cNvPr id="3728" name="Check Box 2704"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61</xdr:row>
          <xdr:rowOff>171450</xdr:rowOff>
        </xdr:from>
        <xdr:to>
          <xdr:col>7</xdr:col>
          <xdr:colOff>431800</xdr:colOff>
          <xdr:row>61</xdr:row>
          <xdr:rowOff>412750</xdr:rowOff>
        </xdr:to>
        <xdr:sp macro="" textlink="">
          <xdr:nvSpPr>
            <xdr:cNvPr id="3729" name="Check Box 2705"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62</xdr:row>
          <xdr:rowOff>114300</xdr:rowOff>
        </xdr:from>
        <xdr:to>
          <xdr:col>6</xdr:col>
          <xdr:colOff>527050</xdr:colOff>
          <xdr:row>62</xdr:row>
          <xdr:rowOff>374650</xdr:rowOff>
        </xdr:to>
        <xdr:sp macro="" textlink="">
          <xdr:nvSpPr>
            <xdr:cNvPr id="3730" name="Check Box 2706"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62</xdr:row>
          <xdr:rowOff>133350</xdr:rowOff>
        </xdr:from>
        <xdr:to>
          <xdr:col>7</xdr:col>
          <xdr:colOff>431800</xdr:colOff>
          <xdr:row>62</xdr:row>
          <xdr:rowOff>374650</xdr:rowOff>
        </xdr:to>
        <xdr:sp macro="" textlink="">
          <xdr:nvSpPr>
            <xdr:cNvPr id="3731" name="Check Box 2707" hidden="1">
              <a:extLst>
                <a:ext uri="{63B3BB69-23CF-44E3-9099-C40C66FF867C}">
                  <a14:compatExt spid="_x0000_s3731"/>
                </a:ext>
                <a:ext uri="{FF2B5EF4-FFF2-40B4-BE49-F238E27FC236}">
                  <a16:creationId xmlns:a16="http://schemas.microsoft.com/office/drawing/2014/main" id="{00000000-0008-0000-00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53</xdr:row>
          <xdr:rowOff>114300</xdr:rowOff>
        </xdr:from>
        <xdr:to>
          <xdr:col>6</xdr:col>
          <xdr:colOff>527050</xdr:colOff>
          <xdr:row>53</xdr:row>
          <xdr:rowOff>374650</xdr:rowOff>
        </xdr:to>
        <xdr:sp macro="" textlink="">
          <xdr:nvSpPr>
            <xdr:cNvPr id="3732" name="Check Box 2708"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53</xdr:row>
          <xdr:rowOff>114300</xdr:rowOff>
        </xdr:from>
        <xdr:to>
          <xdr:col>7</xdr:col>
          <xdr:colOff>431800</xdr:colOff>
          <xdr:row>53</xdr:row>
          <xdr:rowOff>355600</xdr:rowOff>
        </xdr:to>
        <xdr:sp macro="" textlink="">
          <xdr:nvSpPr>
            <xdr:cNvPr id="3733" name="Check Box 2709"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71</xdr:row>
          <xdr:rowOff>222250</xdr:rowOff>
        </xdr:from>
        <xdr:to>
          <xdr:col>6</xdr:col>
          <xdr:colOff>527050</xdr:colOff>
          <xdr:row>71</xdr:row>
          <xdr:rowOff>476250</xdr:rowOff>
        </xdr:to>
        <xdr:sp macro="" textlink="">
          <xdr:nvSpPr>
            <xdr:cNvPr id="3736" name="Check Box 2712"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71</xdr:row>
          <xdr:rowOff>222250</xdr:rowOff>
        </xdr:from>
        <xdr:to>
          <xdr:col>7</xdr:col>
          <xdr:colOff>431800</xdr:colOff>
          <xdr:row>71</xdr:row>
          <xdr:rowOff>457200</xdr:rowOff>
        </xdr:to>
        <xdr:sp macro="" textlink="">
          <xdr:nvSpPr>
            <xdr:cNvPr id="3737" name="Check Box 2713"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65</xdr:row>
          <xdr:rowOff>107950</xdr:rowOff>
        </xdr:from>
        <xdr:to>
          <xdr:col>6</xdr:col>
          <xdr:colOff>527050</xdr:colOff>
          <xdr:row>65</xdr:row>
          <xdr:rowOff>361950</xdr:rowOff>
        </xdr:to>
        <xdr:sp macro="" textlink="">
          <xdr:nvSpPr>
            <xdr:cNvPr id="3740" name="Check Box 2716"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65</xdr:row>
          <xdr:rowOff>127000</xdr:rowOff>
        </xdr:from>
        <xdr:to>
          <xdr:col>7</xdr:col>
          <xdr:colOff>431800</xdr:colOff>
          <xdr:row>65</xdr:row>
          <xdr:rowOff>361950</xdr:rowOff>
        </xdr:to>
        <xdr:sp macro="" textlink="">
          <xdr:nvSpPr>
            <xdr:cNvPr id="3741" name="Check Box 2717"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70</xdr:row>
          <xdr:rowOff>222250</xdr:rowOff>
        </xdr:from>
        <xdr:to>
          <xdr:col>6</xdr:col>
          <xdr:colOff>527050</xdr:colOff>
          <xdr:row>70</xdr:row>
          <xdr:rowOff>476250</xdr:rowOff>
        </xdr:to>
        <xdr:sp macro="" textlink="">
          <xdr:nvSpPr>
            <xdr:cNvPr id="3744" name="Check Box 2720"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70</xdr:row>
          <xdr:rowOff>222250</xdr:rowOff>
        </xdr:from>
        <xdr:to>
          <xdr:col>7</xdr:col>
          <xdr:colOff>431800</xdr:colOff>
          <xdr:row>70</xdr:row>
          <xdr:rowOff>457200</xdr:rowOff>
        </xdr:to>
        <xdr:sp macro="" textlink="">
          <xdr:nvSpPr>
            <xdr:cNvPr id="3745" name="Check Box 2721"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66</xdr:row>
          <xdr:rowOff>184150</xdr:rowOff>
        </xdr:from>
        <xdr:to>
          <xdr:col>6</xdr:col>
          <xdr:colOff>527050</xdr:colOff>
          <xdr:row>66</xdr:row>
          <xdr:rowOff>438150</xdr:rowOff>
        </xdr:to>
        <xdr:sp macro="" textlink="">
          <xdr:nvSpPr>
            <xdr:cNvPr id="3746" name="Check Box 2722"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66</xdr:row>
          <xdr:rowOff>184150</xdr:rowOff>
        </xdr:from>
        <xdr:to>
          <xdr:col>7</xdr:col>
          <xdr:colOff>431800</xdr:colOff>
          <xdr:row>66</xdr:row>
          <xdr:rowOff>419100</xdr:rowOff>
        </xdr:to>
        <xdr:sp macro="" textlink="">
          <xdr:nvSpPr>
            <xdr:cNvPr id="3747" name="Check Box 2723"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67</xdr:row>
          <xdr:rowOff>190500</xdr:rowOff>
        </xdr:from>
        <xdr:to>
          <xdr:col>6</xdr:col>
          <xdr:colOff>527050</xdr:colOff>
          <xdr:row>67</xdr:row>
          <xdr:rowOff>450850</xdr:rowOff>
        </xdr:to>
        <xdr:sp macro="" textlink="">
          <xdr:nvSpPr>
            <xdr:cNvPr id="3748" name="Check Box 2724"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67</xdr:row>
          <xdr:rowOff>190500</xdr:rowOff>
        </xdr:from>
        <xdr:to>
          <xdr:col>7</xdr:col>
          <xdr:colOff>431800</xdr:colOff>
          <xdr:row>67</xdr:row>
          <xdr:rowOff>431800</xdr:rowOff>
        </xdr:to>
        <xdr:sp macro="" textlink="">
          <xdr:nvSpPr>
            <xdr:cNvPr id="3749" name="Check Box 2725"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69</xdr:row>
          <xdr:rowOff>203200</xdr:rowOff>
        </xdr:from>
        <xdr:to>
          <xdr:col>6</xdr:col>
          <xdr:colOff>527050</xdr:colOff>
          <xdr:row>69</xdr:row>
          <xdr:rowOff>457200</xdr:rowOff>
        </xdr:to>
        <xdr:sp macro="" textlink="">
          <xdr:nvSpPr>
            <xdr:cNvPr id="3752" name="Check Box 2728" hidden="1">
              <a:extLst>
                <a:ext uri="{63B3BB69-23CF-44E3-9099-C40C66FF867C}">
                  <a14:compatExt spid="_x0000_s3752"/>
                </a:ext>
                <a:ext uri="{FF2B5EF4-FFF2-40B4-BE49-F238E27FC236}">
                  <a16:creationId xmlns:a16="http://schemas.microsoft.com/office/drawing/2014/main" id="{00000000-0008-0000-00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69</xdr:row>
          <xdr:rowOff>203200</xdr:rowOff>
        </xdr:from>
        <xdr:to>
          <xdr:col>7</xdr:col>
          <xdr:colOff>431800</xdr:colOff>
          <xdr:row>69</xdr:row>
          <xdr:rowOff>438150</xdr:rowOff>
        </xdr:to>
        <xdr:sp macro="" textlink="">
          <xdr:nvSpPr>
            <xdr:cNvPr id="3753" name="Check Box 2729"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64</xdr:row>
          <xdr:rowOff>171450</xdr:rowOff>
        </xdr:from>
        <xdr:to>
          <xdr:col>6</xdr:col>
          <xdr:colOff>527050</xdr:colOff>
          <xdr:row>64</xdr:row>
          <xdr:rowOff>431800</xdr:rowOff>
        </xdr:to>
        <xdr:sp macro="" textlink="">
          <xdr:nvSpPr>
            <xdr:cNvPr id="3754" name="Check Box 2730"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64</xdr:row>
          <xdr:rowOff>171450</xdr:rowOff>
        </xdr:from>
        <xdr:to>
          <xdr:col>7</xdr:col>
          <xdr:colOff>431800</xdr:colOff>
          <xdr:row>64</xdr:row>
          <xdr:rowOff>412750</xdr:rowOff>
        </xdr:to>
        <xdr:sp macro="" textlink="">
          <xdr:nvSpPr>
            <xdr:cNvPr id="3755" name="Check Box 2731"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77</xdr:row>
          <xdr:rowOff>107950</xdr:rowOff>
        </xdr:from>
        <xdr:to>
          <xdr:col>6</xdr:col>
          <xdr:colOff>527050</xdr:colOff>
          <xdr:row>77</xdr:row>
          <xdr:rowOff>361950</xdr:rowOff>
        </xdr:to>
        <xdr:sp macro="" textlink="">
          <xdr:nvSpPr>
            <xdr:cNvPr id="3756" name="Check Box 2732"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77</xdr:row>
          <xdr:rowOff>88900</xdr:rowOff>
        </xdr:from>
        <xdr:to>
          <xdr:col>7</xdr:col>
          <xdr:colOff>431800</xdr:colOff>
          <xdr:row>77</xdr:row>
          <xdr:rowOff>323850</xdr:rowOff>
        </xdr:to>
        <xdr:sp macro="" textlink="">
          <xdr:nvSpPr>
            <xdr:cNvPr id="3757" name="Check Box 2733" hidden="1">
              <a:extLst>
                <a:ext uri="{63B3BB69-23CF-44E3-9099-C40C66FF867C}">
                  <a14:compatExt spid="_x0000_s3757"/>
                </a:ext>
                <a:ext uri="{FF2B5EF4-FFF2-40B4-BE49-F238E27FC236}">
                  <a16:creationId xmlns:a16="http://schemas.microsoft.com/office/drawing/2014/main" id="{00000000-0008-0000-00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76</xdr:row>
          <xdr:rowOff>107950</xdr:rowOff>
        </xdr:from>
        <xdr:to>
          <xdr:col>6</xdr:col>
          <xdr:colOff>527050</xdr:colOff>
          <xdr:row>76</xdr:row>
          <xdr:rowOff>361950</xdr:rowOff>
        </xdr:to>
        <xdr:sp macro="" textlink="">
          <xdr:nvSpPr>
            <xdr:cNvPr id="3758" name="Check Box 2734"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76</xdr:row>
          <xdr:rowOff>114300</xdr:rowOff>
        </xdr:from>
        <xdr:to>
          <xdr:col>7</xdr:col>
          <xdr:colOff>431800</xdr:colOff>
          <xdr:row>76</xdr:row>
          <xdr:rowOff>355600</xdr:rowOff>
        </xdr:to>
        <xdr:sp macro="" textlink="">
          <xdr:nvSpPr>
            <xdr:cNvPr id="3759" name="Check Box 2735"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72</xdr:row>
          <xdr:rowOff>209550</xdr:rowOff>
        </xdr:from>
        <xdr:to>
          <xdr:col>6</xdr:col>
          <xdr:colOff>527050</xdr:colOff>
          <xdr:row>72</xdr:row>
          <xdr:rowOff>469900</xdr:rowOff>
        </xdr:to>
        <xdr:sp macro="" textlink="">
          <xdr:nvSpPr>
            <xdr:cNvPr id="3760" name="Check Box 2736"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72</xdr:row>
          <xdr:rowOff>209550</xdr:rowOff>
        </xdr:from>
        <xdr:to>
          <xdr:col>7</xdr:col>
          <xdr:colOff>431800</xdr:colOff>
          <xdr:row>72</xdr:row>
          <xdr:rowOff>450850</xdr:rowOff>
        </xdr:to>
        <xdr:sp macro="" textlink="">
          <xdr:nvSpPr>
            <xdr:cNvPr id="3761" name="Check Box 2737"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88</xdr:row>
          <xdr:rowOff>146050</xdr:rowOff>
        </xdr:from>
        <xdr:to>
          <xdr:col>6</xdr:col>
          <xdr:colOff>514350</xdr:colOff>
          <xdr:row>88</xdr:row>
          <xdr:rowOff>393700</xdr:rowOff>
        </xdr:to>
        <xdr:sp macro="" textlink="">
          <xdr:nvSpPr>
            <xdr:cNvPr id="3771" name="Check Box 2747"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88</xdr:row>
          <xdr:rowOff>127000</xdr:rowOff>
        </xdr:from>
        <xdr:to>
          <xdr:col>7</xdr:col>
          <xdr:colOff>419100</xdr:colOff>
          <xdr:row>88</xdr:row>
          <xdr:rowOff>361950</xdr:rowOff>
        </xdr:to>
        <xdr:sp macro="" textlink="">
          <xdr:nvSpPr>
            <xdr:cNvPr id="3772" name="Check Box 2748"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84</xdr:row>
          <xdr:rowOff>190500</xdr:rowOff>
        </xdr:from>
        <xdr:to>
          <xdr:col>6</xdr:col>
          <xdr:colOff>527050</xdr:colOff>
          <xdr:row>84</xdr:row>
          <xdr:rowOff>450850</xdr:rowOff>
        </xdr:to>
        <xdr:sp macro="" textlink="">
          <xdr:nvSpPr>
            <xdr:cNvPr id="3781" name="Check Box 2757" hidden="1">
              <a:extLst>
                <a:ext uri="{63B3BB69-23CF-44E3-9099-C40C66FF867C}">
                  <a14:compatExt spid="_x0000_s3781"/>
                </a:ext>
                <a:ext uri="{FF2B5EF4-FFF2-40B4-BE49-F238E27FC236}">
                  <a16:creationId xmlns:a16="http://schemas.microsoft.com/office/drawing/2014/main" id="{00000000-0008-0000-00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84</xdr:row>
          <xdr:rowOff>190500</xdr:rowOff>
        </xdr:from>
        <xdr:to>
          <xdr:col>7</xdr:col>
          <xdr:colOff>431800</xdr:colOff>
          <xdr:row>84</xdr:row>
          <xdr:rowOff>431800</xdr:rowOff>
        </xdr:to>
        <xdr:sp macro="" textlink="">
          <xdr:nvSpPr>
            <xdr:cNvPr id="3782" name="Check Box 2758"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78</xdr:row>
          <xdr:rowOff>203200</xdr:rowOff>
        </xdr:from>
        <xdr:to>
          <xdr:col>6</xdr:col>
          <xdr:colOff>527050</xdr:colOff>
          <xdr:row>78</xdr:row>
          <xdr:rowOff>457200</xdr:rowOff>
        </xdr:to>
        <xdr:sp macro="" textlink="">
          <xdr:nvSpPr>
            <xdr:cNvPr id="3785" name="Check Box 2761" hidden="1">
              <a:extLst>
                <a:ext uri="{63B3BB69-23CF-44E3-9099-C40C66FF867C}">
                  <a14:compatExt spid="_x0000_s3785"/>
                </a:ext>
                <a:ext uri="{FF2B5EF4-FFF2-40B4-BE49-F238E27FC236}">
                  <a16:creationId xmlns:a16="http://schemas.microsoft.com/office/drawing/2014/main" id="{00000000-0008-0000-0000-0000C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78</xdr:row>
          <xdr:rowOff>222250</xdr:rowOff>
        </xdr:from>
        <xdr:to>
          <xdr:col>7</xdr:col>
          <xdr:colOff>431800</xdr:colOff>
          <xdr:row>78</xdr:row>
          <xdr:rowOff>457200</xdr:rowOff>
        </xdr:to>
        <xdr:sp macro="" textlink="">
          <xdr:nvSpPr>
            <xdr:cNvPr id="3786" name="Check Box 2762" hidden="1">
              <a:extLst>
                <a:ext uri="{63B3BB69-23CF-44E3-9099-C40C66FF867C}">
                  <a14:compatExt spid="_x0000_s3786"/>
                </a:ext>
                <a:ext uri="{FF2B5EF4-FFF2-40B4-BE49-F238E27FC236}">
                  <a16:creationId xmlns:a16="http://schemas.microsoft.com/office/drawing/2014/main" id="{00000000-0008-0000-00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80</xdr:row>
          <xdr:rowOff>152400</xdr:rowOff>
        </xdr:from>
        <xdr:to>
          <xdr:col>6</xdr:col>
          <xdr:colOff>527050</xdr:colOff>
          <xdr:row>80</xdr:row>
          <xdr:rowOff>412750</xdr:rowOff>
        </xdr:to>
        <xdr:sp macro="" textlink="">
          <xdr:nvSpPr>
            <xdr:cNvPr id="3787" name="Check Box 2763" hidden="1">
              <a:extLst>
                <a:ext uri="{63B3BB69-23CF-44E3-9099-C40C66FF867C}">
                  <a14:compatExt spid="_x0000_s3787"/>
                </a:ext>
                <a:ext uri="{FF2B5EF4-FFF2-40B4-BE49-F238E27FC236}">
                  <a16:creationId xmlns:a16="http://schemas.microsoft.com/office/drawing/2014/main" id="{00000000-0008-0000-00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80</xdr:row>
          <xdr:rowOff>184150</xdr:rowOff>
        </xdr:from>
        <xdr:to>
          <xdr:col>7</xdr:col>
          <xdr:colOff>431800</xdr:colOff>
          <xdr:row>80</xdr:row>
          <xdr:rowOff>419100</xdr:rowOff>
        </xdr:to>
        <xdr:sp macro="" textlink="">
          <xdr:nvSpPr>
            <xdr:cNvPr id="3788" name="Check Box 2764" hidden="1">
              <a:extLst>
                <a:ext uri="{63B3BB69-23CF-44E3-9099-C40C66FF867C}">
                  <a14:compatExt spid="_x0000_s3788"/>
                </a:ext>
                <a:ext uri="{FF2B5EF4-FFF2-40B4-BE49-F238E27FC236}">
                  <a16:creationId xmlns:a16="http://schemas.microsoft.com/office/drawing/2014/main" id="{00000000-0008-0000-0000-0000C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79</xdr:row>
          <xdr:rowOff>152400</xdr:rowOff>
        </xdr:from>
        <xdr:to>
          <xdr:col>6</xdr:col>
          <xdr:colOff>527050</xdr:colOff>
          <xdr:row>79</xdr:row>
          <xdr:rowOff>412750</xdr:rowOff>
        </xdr:to>
        <xdr:sp macro="" textlink="">
          <xdr:nvSpPr>
            <xdr:cNvPr id="3789" name="Check Box 2765" hidden="1">
              <a:extLst>
                <a:ext uri="{63B3BB69-23CF-44E3-9099-C40C66FF867C}">
                  <a14:compatExt spid="_x0000_s3789"/>
                </a:ext>
                <a:ext uri="{FF2B5EF4-FFF2-40B4-BE49-F238E27FC236}">
                  <a16:creationId xmlns:a16="http://schemas.microsoft.com/office/drawing/2014/main" id="{00000000-0008-0000-0000-0000C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79</xdr:row>
          <xdr:rowOff>184150</xdr:rowOff>
        </xdr:from>
        <xdr:to>
          <xdr:col>7</xdr:col>
          <xdr:colOff>431800</xdr:colOff>
          <xdr:row>79</xdr:row>
          <xdr:rowOff>419100</xdr:rowOff>
        </xdr:to>
        <xdr:sp macro="" textlink="">
          <xdr:nvSpPr>
            <xdr:cNvPr id="3790" name="Check Box 2766" hidden="1">
              <a:extLst>
                <a:ext uri="{63B3BB69-23CF-44E3-9099-C40C66FF867C}">
                  <a14:compatExt spid="_x0000_s3790"/>
                </a:ext>
                <a:ext uri="{FF2B5EF4-FFF2-40B4-BE49-F238E27FC236}">
                  <a16:creationId xmlns:a16="http://schemas.microsoft.com/office/drawing/2014/main" id="{00000000-0008-0000-0000-0000C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29</xdr:row>
          <xdr:rowOff>69850</xdr:rowOff>
        </xdr:from>
        <xdr:to>
          <xdr:col>6</xdr:col>
          <xdr:colOff>527050</xdr:colOff>
          <xdr:row>29</xdr:row>
          <xdr:rowOff>323850</xdr:rowOff>
        </xdr:to>
        <xdr:sp macro="" textlink="">
          <xdr:nvSpPr>
            <xdr:cNvPr id="3836" name="Check Box 2812" hidden="1">
              <a:extLst>
                <a:ext uri="{63B3BB69-23CF-44E3-9099-C40C66FF867C}">
                  <a14:compatExt spid="_x0000_s3836"/>
                </a:ext>
                <a:ext uri="{FF2B5EF4-FFF2-40B4-BE49-F238E27FC236}">
                  <a16:creationId xmlns:a16="http://schemas.microsoft.com/office/drawing/2014/main" id="{00000000-0008-0000-00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29</xdr:row>
          <xdr:rowOff>69850</xdr:rowOff>
        </xdr:from>
        <xdr:to>
          <xdr:col>7</xdr:col>
          <xdr:colOff>431800</xdr:colOff>
          <xdr:row>29</xdr:row>
          <xdr:rowOff>304800</xdr:rowOff>
        </xdr:to>
        <xdr:sp macro="" textlink="">
          <xdr:nvSpPr>
            <xdr:cNvPr id="3837" name="Check Box 2813" hidden="1">
              <a:extLst>
                <a:ext uri="{63B3BB69-23CF-44E3-9099-C40C66FF867C}">
                  <a14:compatExt spid="_x0000_s3837"/>
                </a:ext>
                <a:ext uri="{FF2B5EF4-FFF2-40B4-BE49-F238E27FC236}">
                  <a16:creationId xmlns:a16="http://schemas.microsoft.com/office/drawing/2014/main" id="{00000000-0008-0000-00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27</xdr:row>
          <xdr:rowOff>57150</xdr:rowOff>
        </xdr:from>
        <xdr:to>
          <xdr:col>6</xdr:col>
          <xdr:colOff>527050</xdr:colOff>
          <xdr:row>27</xdr:row>
          <xdr:rowOff>317500</xdr:rowOff>
        </xdr:to>
        <xdr:sp macro="" textlink="">
          <xdr:nvSpPr>
            <xdr:cNvPr id="3838" name="Check Box 2814" hidden="1">
              <a:extLst>
                <a:ext uri="{63B3BB69-23CF-44E3-9099-C40C66FF867C}">
                  <a14:compatExt spid="_x0000_s3838"/>
                </a:ext>
                <a:ext uri="{FF2B5EF4-FFF2-40B4-BE49-F238E27FC236}">
                  <a16:creationId xmlns:a16="http://schemas.microsoft.com/office/drawing/2014/main" id="{00000000-0008-0000-00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57150</xdr:rowOff>
        </xdr:from>
        <xdr:to>
          <xdr:col>7</xdr:col>
          <xdr:colOff>431800</xdr:colOff>
          <xdr:row>27</xdr:row>
          <xdr:rowOff>298450</xdr:rowOff>
        </xdr:to>
        <xdr:sp macro="" textlink="">
          <xdr:nvSpPr>
            <xdr:cNvPr id="3839" name="Check Box 2815" hidden="1">
              <a:extLst>
                <a:ext uri="{63B3BB69-23CF-44E3-9099-C40C66FF867C}">
                  <a14:compatExt spid="_x0000_s3839"/>
                </a:ext>
                <a:ext uri="{FF2B5EF4-FFF2-40B4-BE49-F238E27FC236}">
                  <a16:creationId xmlns:a16="http://schemas.microsoft.com/office/drawing/2014/main" id="{00000000-0008-0000-0000-0000F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28</xdr:row>
          <xdr:rowOff>57150</xdr:rowOff>
        </xdr:from>
        <xdr:to>
          <xdr:col>6</xdr:col>
          <xdr:colOff>527050</xdr:colOff>
          <xdr:row>28</xdr:row>
          <xdr:rowOff>317500</xdr:rowOff>
        </xdr:to>
        <xdr:sp macro="" textlink="">
          <xdr:nvSpPr>
            <xdr:cNvPr id="3840" name="Check Box 2816" hidden="1">
              <a:extLst>
                <a:ext uri="{63B3BB69-23CF-44E3-9099-C40C66FF867C}">
                  <a14:compatExt spid="_x0000_s3840"/>
                </a:ext>
                <a:ext uri="{FF2B5EF4-FFF2-40B4-BE49-F238E27FC236}">
                  <a16:creationId xmlns:a16="http://schemas.microsoft.com/office/drawing/2014/main" id="{00000000-0008-0000-00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57150</xdr:rowOff>
        </xdr:from>
        <xdr:to>
          <xdr:col>7</xdr:col>
          <xdr:colOff>431800</xdr:colOff>
          <xdr:row>28</xdr:row>
          <xdr:rowOff>298450</xdr:rowOff>
        </xdr:to>
        <xdr:sp macro="" textlink="">
          <xdr:nvSpPr>
            <xdr:cNvPr id="3841" name="Check Box 2817" hidden="1">
              <a:extLst>
                <a:ext uri="{63B3BB69-23CF-44E3-9099-C40C66FF867C}">
                  <a14:compatExt spid="_x0000_s3841"/>
                </a:ext>
                <a:ext uri="{FF2B5EF4-FFF2-40B4-BE49-F238E27FC236}">
                  <a16:creationId xmlns:a16="http://schemas.microsoft.com/office/drawing/2014/main" id="{00000000-0008-0000-00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49</xdr:row>
          <xdr:rowOff>69850</xdr:rowOff>
        </xdr:from>
        <xdr:to>
          <xdr:col>6</xdr:col>
          <xdr:colOff>527050</xdr:colOff>
          <xdr:row>49</xdr:row>
          <xdr:rowOff>323850</xdr:rowOff>
        </xdr:to>
        <xdr:sp macro="" textlink="">
          <xdr:nvSpPr>
            <xdr:cNvPr id="3842" name="Check Box 2818" hidden="1">
              <a:extLst>
                <a:ext uri="{63B3BB69-23CF-44E3-9099-C40C66FF867C}">
                  <a14:compatExt spid="_x0000_s3842"/>
                </a:ext>
                <a:ext uri="{FF2B5EF4-FFF2-40B4-BE49-F238E27FC236}">
                  <a16:creationId xmlns:a16="http://schemas.microsoft.com/office/drawing/2014/main" id="{00000000-0008-0000-00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49</xdr:row>
          <xdr:rowOff>69850</xdr:rowOff>
        </xdr:from>
        <xdr:to>
          <xdr:col>7</xdr:col>
          <xdr:colOff>431800</xdr:colOff>
          <xdr:row>49</xdr:row>
          <xdr:rowOff>304800</xdr:rowOff>
        </xdr:to>
        <xdr:sp macro="" textlink="">
          <xdr:nvSpPr>
            <xdr:cNvPr id="3843" name="Check Box 2819" hidden="1">
              <a:extLst>
                <a:ext uri="{63B3BB69-23CF-44E3-9099-C40C66FF867C}">
                  <a14:compatExt spid="_x0000_s3843"/>
                </a:ext>
                <a:ext uri="{FF2B5EF4-FFF2-40B4-BE49-F238E27FC236}">
                  <a16:creationId xmlns:a16="http://schemas.microsoft.com/office/drawing/2014/main" id="{00000000-0008-0000-0000-00000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45</xdr:row>
          <xdr:rowOff>50800</xdr:rowOff>
        </xdr:from>
        <xdr:to>
          <xdr:col>6</xdr:col>
          <xdr:colOff>527050</xdr:colOff>
          <xdr:row>45</xdr:row>
          <xdr:rowOff>304800</xdr:rowOff>
        </xdr:to>
        <xdr:sp macro="" textlink="">
          <xdr:nvSpPr>
            <xdr:cNvPr id="3844" name="Check Box 2820" hidden="1">
              <a:extLst>
                <a:ext uri="{63B3BB69-23CF-44E3-9099-C40C66FF867C}">
                  <a14:compatExt spid="_x0000_s3844"/>
                </a:ext>
                <a:ext uri="{FF2B5EF4-FFF2-40B4-BE49-F238E27FC236}">
                  <a16:creationId xmlns:a16="http://schemas.microsoft.com/office/drawing/2014/main" id="{00000000-0008-0000-0000-00000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45</xdr:row>
          <xdr:rowOff>50800</xdr:rowOff>
        </xdr:from>
        <xdr:to>
          <xdr:col>7</xdr:col>
          <xdr:colOff>431800</xdr:colOff>
          <xdr:row>45</xdr:row>
          <xdr:rowOff>285750</xdr:rowOff>
        </xdr:to>
        <xdr:sp macro="" textlink="">
          <xdr:nvSpPr>
            <xdr:cNvPr id="3845" name="Check Box 2821" hidden="1">
              <a:extLst>
                <a:ext uri="{63B3BB69-23CF-44E3-9099-C40C66FF867C}">
                  <a14:compatExt spid="_x0000_s3845"/>
                </a:ext>
                <a:ext uri="{FF2B5EF4-FFF2-40B4-BE49-F238E27FC236}">
                  <a16:creationId xmlns:a16="http://schemas.microsoft.com/office/drawing/2014/main" id="{00000000-0008-0000-0000-00000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44</xdr:row>
          <xdr:rowOff>38100</xdr:rowOff>
        </xdr:from>
        <xdr:to>
          <xdr:col>6</xdr:col>
          <xdr:colOff>527050</xdr:colOff>
          <xdr:row>44</xdr:row>
          <xdr:rowOff>298450</xdr:rowOff>
        </xdr:to>
        <xdr:sp macro="" textlink="">
          <xdr:nvSpPr>
            <xdr:cNvPr id="3848" name="Check Box 2824" hidden="1">
              <a:extLst>
                <a:ext uri="{63B3BB69-23CF-44E3-9099-C40C66FF867C}">
                  <a14:compatExt spid="_x0000_s3848"/>
                </a:ext>
                <a:ext uri="{FF2B5EF4-FFF2-40B4-BE49-F238E27FC236}">
                  <a16:creationId xmlns:a16="http://schemas.microsoft.com/office/drawing/2014/main" id="{00000000-0008-0000-0000-00000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44</xdr:row>
          <xdr:rowOff>38100</xdr:rowOff>
        </xdr:from>
        <xdr:to>
          <xdr:col>7</xdr:col>
          <xdr:colOff>431800</xdr:colOff>
          <xdr:row>44</xdr:row>
          <xdr:rowOff>279400</xdr:rowOff>
        </xdr:to>
        <xdr:sp macro="" textlink="">
          <xdr:nvSpPr>
            <xdr:cNvPr id="3849" name="Check Box 2825" hidden="1">
              <a:extLst>
                <a:ext uri="{63B3BB69-23CF-44E3-9099-C40C66FF867C}">
                  <a14:compatExt spid="_x0000_s3849"/>
                </a:ext>
                <a:ext uri="{FF2B5EF4-FFF2-40B4-BE49-F238E27FC236}">
                  <a16:creationId xmlns:a16="http://schemas.microsoft.com/office/drawing/2014/main" id="{00000000-0008-0000-0000-00000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46</xdr:row>
          <xdr:rowOff>50800</xdr:rowOff>
        </xdr:from>
        <xdr:to>
          <xdr:col>6</xdr:col>
          <xdr:colOff>527050</xdr:colOff>
          <xdr:row>46</xdr:row>
          <xdr:rowOff>304800</xdr:rowOff>
        </xdr:to>
        <xdr:sp macro="" textlink="">
          <xdr:nvSpPr>
            <xdr:cNvPr id="3850" name="Check Box 2826" hidden="1">
              <a:extLst>
                <a:ext uri="{63B3BB69-23CF-44E3-9099-C40C66FF867C}">
                  <a14:compatExt spid="_x0000_s3850"/>
                </a:ext>
                <a:ext uri="{FF2B5EF4-FFF2-40B4-BE49-F238E27FC236}">
                  <a16:creationId xmlns:a16="http://schemas.microsoft.com/office/drawing/2014/main" id="{00000000-0008-0000-0000-00000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46</xdr:row>
          <xdr:rowOff>50800</xdr:rowOff>
        </xdr:from>
        <xdr:to>
          <xdr:col>7</xdr:col>
          <xdr:colOff>431800</xdr:colOff>
          <xdr:row>46</xdr:row>
          <xdr:rowOff>285750</xdr:rowOff>
        </xdr:to>
        <xdr:sp macro="" textlink="">
          <xdr:nvSpPr>
            <xdr:cNvPr id="3851" name="Check Box 2827" hidden="1">
              <a:extLst>
                <a:ext uri="{63B3BB69-23CF-44E3-9099-C40C66FF867C}">
                  <a14:compatExt spid="_x0000_s3851"/>
                </a:ext>
                <a:ext uri="{FF2B5EF4-FFF2-40B4-BE49-F238E27FC236}">
                  <a16:creationId xmlns:a16="http://schemas.microsoft.com/office/drawing/2014/main" id="{00000000-0008-0000-00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15</xdr:row>
          <xdr:rowOff>19050</xdr:rowOff>
        </xdr:from>
        <xdr:to>
          <xdr:col>6</xdr:col>
          <xdr:colOff>527050</xdr:colOff>
          <xdr:row>15</xdr:row>
          <xdr:rowOff>279400</xdr:rowOff>
        </xdr:to>
        <xdr:sp macro="" textlink="">
          <xdr:nvSpPr>
            <xdr:cNvPr id="3911" name="Check Box 2887" hidden="1">
              <a:extLst>
                <a:ext uri="{63B3BB69-23CF-44E3-9099-C40C66FF867C}">
                  <a14:compatExt spid="_x0000_s3911"/>
                </a:ext>
                <a:ext uri="{FF2B5EF4-FFF2-40B4-BE49-F238E27FC236}">
                  <a16:creationId xmlns:a16="http://schemas.microsoft.com/office/drawing/2014/main" id="{00000000-0008-0000-0000-00004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15</xdr:row>
          <xdr:rowOff>19050</xdr:rowOff>
        </xdr:from>
        <xdr:to>
          <xdr:col>7</xdr:col>
          <xdr:colOff>431800</xdr:colOff>
          <xdr:row>15</xdr:row>
          <xdr:rowOff>260350</xdr:rowOff>
        </xdr:to>
        <xdr:sp macro="" textlink="">
          <xdr:nvSpPr>
            <xdr:cNvPr id="3912" name="Check Box 2888" hidden="1">
              <a:extLst>
                <a:ext uri="{63B3BB69-23CF-44E3-9099-C40C66FF867C}">
                  <a14:compatExt spid="_x0000_s3912"/>
                </a:ext>
                <a:ext uri="{FF2B5EF4-FFF2-40B4-BE49-F238E27FC236}">
                  <a16:creationId xmlns:a16="http://schemas.microsoft.com/office/drawing/2014/main" id="{00000000-0008-0000-0000-00004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518540</xdr:colOff>
      <xdr:row>0</xdr:row>
      <xdr:rowOff>52963</xdr:rowOff>
    </xdr:from>
    <xdr:to>
      <xdr:col>4</xdr:col>
      <xdr:colOff>1655915</xdr:colOff>
      <xdr:row>1</xdr:row>
      <xdr:rowOff>338666</xdr:rowOff>
    </xdr:to>
    <xdr:pic>
      <xdr:nvPicPr>
        <xdr:cNvPr id="164" name="Picture 15" descr="P:\COMM\FLORENCE\logos\Risques Professionnels\AM_RPrvb.jpg">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2897" y="52963"/>
          <a:ext cx="1137375" cy="6258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2737961</xdr:colOff>
      <xdr:row>0</xdr:row>
      <xdr:rowOff>84711</xdr:rowOff>
    </xdr:from>
    <xdr:to>
      <xdr:col>4</xdr:col>
      <xdr:colOff>4328704</xdr:colOff>
      <xdr:row>1</xdr:row>
      <xdr:rowOff>360408</xdr:rowOff>
    </xdr:to>
    <xdr:pic>
      <xdr:nvPicPr>
        <xdr:cNvPr id="165" name="Picture 10">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42318" y="84711"/>
          <a:ext cx="1590743" cy="615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4</xdr:col>
          <xdr:colOff>19050</xdr:colOff>
          <xdr:row>6</xdr:row>
          <xdr:rowOff>19050</xdr:rowOff>
        </xdr:from>
        <xdr:to>
          <xdr:col>5</xdr:col>
          <xdr:colOff>114300</xdr:colOff>
          <xdr:row>6</xdr:row>
          <xdr:rowOff>336550</xdr:rowOff>
        </xdr:to>
        <xdr:sp macro="" textlink="">
          <xdr:nvSpPr>
            <xdr:cNvPr id="3920" name="Drop Down 2896" hidden="1">
              <a:extLst>
                <a:ext uri="{63B3BB69-23CF-44E3-9099-C40C66FF867C}">
                  <a14:compatExt spid="_x0000_s3920"/>
                </a:ext>
                <a:ext uri="{FF2B5EF4-FFF2-40B4-BE49-F238E27FC236}">
                  <a16:creationId xmlns:a16="http://schemas.microsoft.com/office/drawing/2014/main" id="{00000000-0008-0000-0000-0000500F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10</xdr:row>
          <xdr:rowOff>38100</xdr:rowOff>
        </xdr:from>
        <xdr:to>
          <xdr:col>6</xdr:col>
          <xdr:colOff>527050</xdr:colOff>
          <xdr:row>10</xdr:row>
          <xdr:rowOff>298450</xdr:rowOff>
        </xdr:to>
        <xdr:sp macro="" textlink="">
          <xdr:nvSpPr>
            <xdr:cNvPr id="3924" name="Check Box 2900" hidden="1">
              <a:extLst>
                <a:ext uri="{63B3BB69-23CF-44E3-9099-C40C66FF867C}">
                  <a14:compatExt spid="_x0000_s3924"/>
                </a:ext>
                <a:ext uri="{FF2B5EF4-FFF2-40B4-BE49-F238E27FC236}">
                  <a16:creationId xmlns:a16="http://schemas.microsoft.com/office/drawing/2014/main" id="{00000000-0008-0000-0000-00005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38100</xdr:rowOff>
        </xdr:from>
        <xdr:to>
          <xdr:col>7</xdr:col>
          <xdr:colOff>431800</xdr:colOff>
          <xdr:row>10</xdr:row>
          <xdr:rowOff>279400</xdr:rowOff>
        </xdr:to>
        <xdr:sp macro="" textlink="">
          <xdr:nvSpPr>
            <xdr:cNvPr id="3925" name="Check Box 2901" hidden="1">
              <a:extLst>
                <a:ext uri="{63B3BB69-23CF-44E3-9099-C40C66FF867C}">
                  <a14:compatExt spid="_x0000_s3925"/>
                </a:ext>
                <a:ext uri="{FF2B5EF4-FFF2-40B4-BE49-F238E27FC236}">
                  <a16:creationId xmlns:a16="http://schemas.microsoft.com/office/drawing/2014/main" id="{00000000-0008-0000-0000-00005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12</xdr:row>
          <xdr:rowOff>38100</xdr:rowOff>
        </xdr:from>
        <xdr:to>
          <xdr:col>6</xdr:col>
          <xdr:colOff>527050</xdr:colOff>
          <xdr:row>12</xdr:row>
          <xdr:rowOff>298450</xdr:rowOff>
        </xdr:to>
        <xdr:sp macro="" textlink="">
          <xdr:nvSpPr>
            <xdr:cNvPr id="3926" name="Check Box 2902" hidden="1">
              <a:extLst>
                <a:ext uri="{63B3BB69-23CF-44E3-9099-C40C66FF867C}">
                  <a14:compatExt spid="_x0000_s3926"/>
                </a:ext>
                <a:ext uri="{FF2B5EF4-FFF2-40B4-BE49-F238E27FC236}">
                  <a16:creationId xmlns:a16="http://schemas.microsoft.com/office/drawing/2014/main" id="{00000000-0008-0000-0000-00005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12</xdr:row>
          <xdr:rowOff>38100</xdr:rowOff>
        </xdr:from>
        <xdr:to>
          <xdr:col>7</xdr:col>
          <xdr:colOff>431800</xdr:colOff>
          <xdr:row>12</xdr:row>
          <xdr:rowOff>279400</xdr:rowOff>
        </xdr:to>
        <xdr:sp macro="" textlink="">
          <xdr:nvSpPr>
            <xdr:cNvPr id="3927" name="Check Box 2903" hidden="1">
              <a:extLst>
                <a:ext uri="{63B3BB69-23CF-44E3-9099-C40C66FF867C}">
                  <a14:compatExt spid="_x0000_s3927"/>
                </a:ext>
                <a:ext uri="{FF2B5EF4-FFF2-40B4-BE49-F238E27FC236}">
                  <a16:creationId xmlns:a16="http://schemas.microsoft.com/office/drawing/2014/main" id="{00000000-0008-0000-0000-00005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39</xdr:row>
          <xdr:rowOff>88900</xdr:rowOff>
        </xdr:from>
        <xdr:to>
          <xdr:col>6</xdr:col>
          <xdr:colOff>527050</xdr:colOff>
          <xdr:row>39</xdr:row>
          <xdr:rowOff>342900</xdr:rowOff>
        </xdr:to>
        <xdr:sp macro="" textlink="">
          <xdr:nvSpPr>
            <xdr:cNvPr id="3928" name="Check Box 2904" hidden="1">
              <a:extLst>
                <a:ext uri="{63B3BB69-23CF-44E3-9099-C40C66FF867C}">
                  <a14:compatExt spid="_x0000_s3928"/>
                </a:ext>
                <a:ext uri="{FF2B5EF4-FFF2-40B4-BE49-F238E27FC236}">
                  <a16:creationId xmlns:a16="http://schemas.microsoft.com/office/drawing/2014/main" id="{00000000-0008-0000-0000-00005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39</xdr:row>
          <xdr:rowOff>107950</xdr:rowOff>
        </xdr:from>
        <xdr:to>
          <xdr:col>7</xdr:col>
          <xdr:colOff>431800</xdr:colOff>
          <xdr:row>39</xdr:row>
          <xdr:rowOff>336550</xdr:rowOff>
        </xdr:to>
        <xdr:sp macro="" textlink="">
          <xdr:nvSpPr>
            <xdr:cNvPr id="3929" name="Check Box 2905" hidden="1">
              <a:extLst>
                <a:ext uri="{63B3BB69-23CF-44E3-9099-C40C66FF867C}">
                  <a14:compatExt spid="_x0000_s3929"/>
                </a:ext>
                <a:ext uri="{FF2B5EF4-FFF2-40B4-BE49-F238E27FC236}">
                  <a16:creationId xmlns:a16="http://schemas.microsoft.com/office/drawing/2014/main" id="{00000000-0008-0000-0000-00005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50</xdr:row>
          <xdr:rowOff>88900</xdr:rowOff>
        </xdr:from>
        <xdr:to>
          <xdr:col>6</xdr:col>
          <xdr:colOff>527050</xdr:colOff>
          <xdr:row>50</xdr:row>
          <xdr:rowOff>342900</xdr:rowOff>
        </xdr:to>
        <xdr:sp macro="" textlink="">
          <xdr:nvSpPr>
            <xdr:cNvPr id="3936" name="Check Box 2912" hidden="1">
              <a:extLst>
                <a:ext uri="{63B3BB69-23CF-44E3-9099-C40C66FF867C}">
                  <a14:compatExt spid="_x0000_s3936"/>
                </a:ext>
                <a:ext uri="{FF2B5EF4-FFF2-40B4-BE49-F238E27FC236}">
                  <a16:creationId xmlns:a16="http://schemas.microsoft.com/office/drawing/2014/main" id="{00000000-0008-0000-0000-00006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50</xdr:row>
          <xdr:rowOff>88900</xdr:rowOff>
        </xdr:from>
        <xdr:to>
          <xdr:col>7</xdr:col>
          <xdr:colOff>431800</xdr:colOff>
          <xdr:row>50</xdr:row>
          <xdr:rowOff>323850</xdr:rowOff>
        </xdr:to>
        <xdr:sp macro="" textlink="">
          <xdr:nvSpPr>
            <xdr:cNvPr id="3937" name="Check Box 2913" hidden="1">
              <a:extLst>
                <a:ext uri="{63B3BB69-23CF-44E3-9099-C40C66FF867C}">
                  <a14:compatExt spid="_x0000_s3937"/>
                </a:ext>
                <a:ext uri="{FF2B5EF4-FFF2-40B4-BE49-F238E27FC236}">
                  <a16:creationId xmlns:a16="http://schemas.microsoft.com/office/drawing/2014/main" id="{00000000-0008-0000-0000-00006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42</xdr:row>
          <xdr:rowOff>228600</xdr:rowOff>
        </xdr:from>
        <xdr:to>
          <xdr:col>6</xdr:col>
          <xdr:colOff>527050</xdr:colOff>
          <xdr:row>42</xdr:row>
          <xdr:rowOff>488950</xdr:rowOff>
        </xdr:to>
        <xdr:sp macro="" textlink="">
          <xdr:nvSpPr>
            <xdr:cNvPr id="3938" name="Check Box 2914" hidden="1">
              <a:extLst>
                <a:ext uri="{63B3BB69-23CF-44E3-9099-C40C66FF867C}">
                  <a14:compatExt spid="_x0000_s3938"/>
                </a:ext>
                <a:ext uri="{FF2B5EF4-FFF2-40B4-BE49-F238E27FC236}">
                  <a16:creationId xmlns:a16="http://schemas.microsoft.com/office/drawing/2014/main" id="{00000000-0008-0000-0000-00006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42</xdr:row>
          <xdr:rowOff>228600</xdr:rowOff>
        </xdr:from>
        <xdr:to>
          <xdr:col>7</xdr:col>
          <xdr:colOff>431800</xdr:colOff>
          <xdr:row>42</xdr:row>
          <xdr:rowOff>469900</xdr:rowOff>
        </xdr:to>
        <xdr:sp macro="" textlink="">
          <xdr:nvSpPr>
            <xdr:cNvPr id="3939" name="Check Box 2915" hidden="1">
              <a:extLst>
                <a:ext uri="{63B3BB69-23CF-44E3-9099-C40C66FF867C}">
                  <a14:compatExt spid="_x0000_s3939"/>
                </a:ext>
                <a:ext uri="{FF2B5EF4-FFF2-40B4-BE49-F238E27FC236}">
                  <a16:creationId xmlns:a16="http://schemas.microsoft.com/office/drawing/2014/main" id="{00000000-0008-0000-0000-00006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342900</xdr:rowOff>
        </xdr:from>
        <xdr:to>
          <xdr:col>6</xdr:col>
          <xdr:colOff>514350</xdr:colOff>
          <xdr:row>34</xdr:row>
          <xdr:rowOff>603250</xdr:rowOff>
        </xdr:to>
        <xdr:sp macro="" textlink="">
          <xdr:nvSpPr>
            <xdr:cNvPr id="3947" name="Check Box 2923" hidden="1">
              <a:extLst>
                <a:ext uri="{63B3BB69-23CF-44E3-9099-C40C66FF867C}">
                  <a14:compatExt spid="_x0000_s3947"/>
                </a:ext>
                <a:ext uri="{FF2B5EF4-FFF2-40B4-BE49-F238E27FC236}">
                  <a16:creationId xmlns:a16="http://schemas.microsoft.com/office/drawing/2014/main" id="{00000000-0008-0000-0000-00006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34</xdr:row>
          <xdr:rowOff>374650</xdr:rowOff>
        </xdr:from>
        <xdr:to>
          <xdr:col>7</xdr:col>
          <xdr:colOff>419100</xdr:colOff>
          <xdr:row>34</xdr:row>
          <xdr:rowOff>609600</xdr:rowOff>
        </xdr:to>
        <xdr:sp macro="" textlink="">
          <xdr:nvSpPr>
            <xdr:cNvPr id="3948" name="Check Box 2924" hidden="1">
              <a:extLst>
                <a:ext uri="{63B3BB69-23CF-44E3-9099-C40C66FF867C}">
                  <a14:compatExt spid="_x0000_s3948"/>
                </a:ext>
                <a:ext uri="{FF2B5EF4-FFF2-40B4-BE49-F238E27FC236}">
                  <a16:creationId xmlns:a16="http://schemas.microsoft.com/office/drawing/2014/main" id="{00000000-0008-0000-0000-00006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36</xdr:row>
          <xdr:rowOff>190500</xdr:rowOff>
        </xdr:from>
        <xdr:to>
          <xdr:col>6</xdr:col>
          <xdr:colOff>514350</xdr:colOff>
          <xdr:row>36</xdr:row>
          <xdr:rowOff>457200</xdr:rowOff>
        </xdr:to>
        <xdr:sp macro="" textlink="">
          <xdr:nvSpPr>
            <xdr:cNvPr id="3949" name="Check Box 2925" hidden="1">
              <a:extLst>
                <a:ext uri="{63B3BB69-23CF-44E3-9099-C40C66FF867C}">
                  <a14:compatExt spid="_x0000_s3949"/>
                </a:ext>
                <a:ext uri="{FF2B5EF4-FFF2-40B4-BE49-F238E27FC236}">
                  <a16:creationId xmlns:a16="http://schemas.microsoft.com/office/drawing/2014/main" id="{00000000-0008-0000-0000-00006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36</xdr:row>
          <xdr:rowOff>190500</xdr:rowOff>
        </xdr:from>
        <xdr:to>
          <xdr:col>7</xdr:col>
          <xdr:colOff>419100</xdr:colOff>
          <xdr:row>36</xdr:row>
          <xdr:rowOff>438150</xdr:rowOff>
        </xdr:to>
        <xdr:sp macro="" textlink="">
          <xdr:nvSpPr>
            <xdr:cNvPr id="3950" name="Check Box 2926" hidden="1">
              <a:extLst>
                <a:ext uri="{63B3BB69-23CF-44E3-9099-C40C66FF867C}">
                  <a14:compatExt spid="_x0000_s3950"/>
                </a:ext>
                <a:ext uri="{FF2B5EF4-FFF2-40B4-BE49-F238E27FC236}">
                  <a16:creationId xmlns:a16="http://schemas.microsoft.com/office/drawing/2014/main" id="{00000000-0008-0000-0000-00006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37</xdr:row>
          <xdr:rowOff>190500</xdr:rowOff>
        </xdr:from>
        <xdr:to>
          <xdr:col>6</xdr:col>
          <xdr:colOff>514350</xdr:colOff>
          <xdr:row>37</xdr:row>
          <xdr:rowOff>450850</xdr:rowOff>
        </xdr:to>
        <xdr:sp macro="" textlink="">
          <xdr:nvSpPr>
            <xdr:cNvPr id="3951" name="Check Box 2927" hidden="1">
              <a:extLst>
                <a:ext uri="{63B3BB69-23CF-44E3-9099-C40C66FF867C}">
                  <a14:compatExt spid="_x0000_s3951"/>
                </a:ext>
                <a:ext uri="{FF2B5EF4-FFF2-40B4-BE49-F238E27FC236}">
                  <a16:creationId xmlns:a16="http://schemas.microsoft.com/office/drawing/2014/main" id="{00000000-0008-0000-0000-00006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37</xdr:row>
          <xdr:rowOff>190500</xdr:rowOff>
        </xdr:from>
        <xdr:to>
          <xdr:col>7</xdr:col>
          <xdr:colOff>419100</xdr:colOff>
          <xdr:row>37</xdr:row>
          <xdr:rowOff>431800</xdr:rowOff>
        </xdr:to>
        <xdr:sp macro="" textlink="">
          <xdr:nvSpPr>
            <xdr:cNvPr id="3952" name="Check Box 2928" hidden="1">
              <a:extLst>
                <a:ext uri="{63B3BB69-23CF-44E3-9099-C40C66FF867C}">
                  <a14:compatExt spid="_x0000_s3952"/>
                </a:ext>
                <a:ext uri="{FF2B5EF4-FFF2-40B4-BE49-F238E27FC236}">
                  <a16:creationId xmlns:a16="http://schemas.microsoft.com/office/drawing/2014/main" id="{00000000-0008-0000-0000-00007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13</xdr:row>
          <xdr:rowOff>31750</xdr:rowOff>
        </xdr:from>
        <xdr:to>
          <xdr:col>6</xdr:col>
          <xdr:colOff>527050</xdr:colOff>
          <xdr:row>13</xdr:row>
          <xdr:rowOff>285750</xdr:rowOff>
        </xdr:to>
        <xdr:sp macro="" textlink="">
          <xdr:nvSpPr>
            <xdr:cNvPr id="3953" name="Check Box 2929" hidden="1">
              <a:extLst>
                <a:ext uri="{63B3BB69-23CF-44E3-9099-C40C66FF867C}">
                  <a14:compatExt spid="_x0000_s3953"/>
                </a:ext>
                <a:ext uri="{FF2B5EF4-FFF2-40B4-BE49-F238E27FC236}">
                  <a16:creationId xmlns:a16="http://schemas.microsoft.com/office/drawing/2014/main" id="{00000000-0008-0000-0000-00007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xdr:row>
          <xdr:rowOff>31750</xdr:rowOff>
        </xdr:from>
        <xdr:to>
          <xdr:col>7</xdr:col>
          <xdr:colOff>431800</xdr:colOff>
          <xdr:row>13</xdr:row>
          <xdr:rowOff>266700</xdr:rowOff>
        </xdr:to>
        <xdr:sp macro="" textlink="">
          <xdr:nvSpPr>
            <xdr:cNvPr id="3954" name="Check Box 2930" hidden="1">
              <a:extLst>
                <a:ext uri="{63B3BB69-23CF-44E3-9099-C40C66FF867C}">
                  <a14:compatExt spid="_x0000_s3954"/>
                </a:ext>
                <a:ext uri="{FF2B5EF4-FFF2-40B4-BE49-F238E27FC236}">
                  <a16:creationId xmlns:a16="http://schemas.microsoft.com/office/drawing/2014/main" id="{00000000-0008-0000-0000-00007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35</xdr:row>
          <xdr:rowOff>190500</xdr:rowOff>
        </xdr:from>
        <xdr:to>
          <xdr:col>6</xdr:col>
          <xdr:colOff>514350</xdr:colOff>
          <xdr:row>35</xdr:row>
          <xdr:rowOff>457200</xdr:rowOff>
        </xdr:to>
        <xdr:sp macro="" textlink="">
          <xdr:nvSpPr>
            <xdr:cNvPr id="3955" name="Check Box 2931" hidden="1">
              <a:extLst>
                <a:ext uri="{63B3BB69-23CF-44E3-9099-C40C66FF867C}">
                  <a14:compatExt spid="_x0000_s3955"/>
                </a:ext>
                <a:ext uri="{FF2B5EF4-FFF2-40B4-BE49-F238E27FC236}">
                  <a16:creationId xmlns:a16="http://schemas.microsoft.com/office/drawing/2014/main" id="{00000000-0008-0000-0000-00007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35</xdr:row>
          <xdr:rowOff>190500</xdr:rowOff>
        </xdr:from>
        <xdr:to>
          <xdr:col>7</xdr:col>
          <xdr:colOff>419100</xdr:colOff>
          <xdr:row>35</xdr:row>
          <xdr:rowOff>438150</xdr:rowOff>
        </xdr:to>
        <xdr:sp macro="" textlink="">
          <xdr:nvSpPr>
            <xdr:cNvPr id="3956" name="Check Box 2932" hidden="1">
              <a:extLst>
                <a:ext uri="{63B3BB69-23CF-44E3-9099-C40C66FF867C}">
                  <a14:compatExt spid="_x0000_s3956"/>
                </a:ext>
                <a:ext uri="{FF2B5EF4-FFF2-40B4-BE49-F238E27FC236}">
                  <a16:creationId xmlns:a16="http://schemas.microsoft.com/office/drawing/2014/main" id="{00000000-0008-0000-0000-00007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48</xdr:row>
          <xdr:rowOff>50800</xdr:rowOff>
        </xdr:from>
        <xdr:to>
          <xdr:col>6</xdr:col>
          <xdr:colOff>527050</xdr:colOff>
          <xdr:row>48</xdr:row>
          <xdr:rowOff>304800</xdr:rowOff>
        </xdr:to>
        <xdr:sp macro="" textlink="">
          <xdr:nvSpPr>
            <xdr:cNvPr id="3961" name="Check Box 2937" hidden="1">
              <a:extLst>
                <a:ext uri="{63B3BB69-23CF-44E3-9099-C40C66FF867C}">
                  <a14:compatExt spid="_x0000_s3961"/>
                </a:ext>
                <a:ext uri="{FF2B5EF4-FFF2-40B4-BE49-F238E27FC236}">
                  <a16:creationId xmlns:a16="http://schemas.microsoft.com/office/drawing/2014/main" id="{00000000-0008-0000-00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50800</xdr:rowOff>
        </xdr:from>
        <xdr:to>
          <xdr:col>7</xdr:col>
          <xdr:colOff>431800</xdr:colOff>
          <xdr:row>48</xdr:row>
          <xdr:rowOff>285750</xdr:rowOff>
        </xdr:to>
        <xdr:sp macro="" textlink="">
          <xdr:nvSpPr>
            <xdr:cNvPr id="3962" name="Check Box 2938" hidden="1">
              <a:extLst>
                <a:ext uri="{63B3BB69-23CF-44E3-9099-C40C66FF867C}">
                  <a14:compatExt spid="_x0000_s3962"/>
                </a:ext>
                <a:ext uri="{FF2B5EF4-FFF2-40B4-BE49-F238E27FC236}">
                  <a16:creationId xmlns:a16="http://schemas.microsoft.com/office/drawing/2014/main" id="{00000000-0008-0000-00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47</xdr:row>
          <xdr:rowOff>50800</xdr:rowOff>
        </xdr:from>
        <xdr:to>
          <xdr:col>6</xdr:col>
          <xdr:colOff>527050</xdr:colOff>
          <xdr:row>47</xdr:row>
          <xdr:rowOff>304800</xdr:rowOff>
        </xdr:to>
        <xdr:sp macro="" textlink="">
          <xdr:nvSpPr>
            <xdr:cNvPr id="3969" name="Check Box 2945" hidden="1">
              <a:extLst>
                <a:ext uri="{63B3BB69-23CF-44E3-9099-C40C66FF867C}">
                  <a14:compatExt spid="_x0000_s3969"/>
                </a:ext>
                <a:ext uri="{FF2B5EF4-FFF2-40B4-BE49-F238E27FC236}">
                  <a16:creationId xmlns:a16="http://schemas.microsoft.com/office/drawing/2014/main" id="{00000000-0008-0000-0000-00008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47</xdr:row>
          <xdr:rowOff>50800</xdr:rowOff>
        </xdr:from>
        <xdr:to>
          <xdr:col>7</xdr:col>
          <xdr:colOff>431800</xdr:colOff>
          <xdr:row>47</xdr:row>
          <xdr:rowOff>285750</xdr:rowOff>
        </xdr:to>
        <xdr:sp macro="" textlink="">
          <xdr:nvSpPr>
            <xdr:cNvPr id="3970" name="Check Box 2946" hidden="1">
              <a:extLst>
                <a:ext uri="{63B3BB69-23CF-44E3-9099-C40C66FF867C}">
                  <a14:compatExt spid="_x0000_s3970"/>
                </a:ext>
                <a:ext uri="{FF2B5EF4-FFF2-40B4-BE49-F238E27FC236}">
                  <a16:creationId xmlns:a16="http://schemas.microsoft.com/office/drawing/2014/main" id="{00000000-0008-0000-0000-00008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75</xdr:row>
          <xdr:rowOff>88900</xdr:rowOff>
        </xdr:from>
        <xdr:to>
          <xdr:col>6</xdr:col>
          <xdr:colOff>527050</xdr:colOff>
          <xdr:row>75</xdr:row>
          <xdr:rowOff>342900</xdr:rowOff>
        </xdr:to>
        <xdr:sp macro="" textlink="">
          <xdr:nvSpPr>
            <xdr:cNvPr id="3971" name="Check Box 2947" hidden="1">
              <a:extLst>
                <a:ext uri="{63B3BB69-23CF-44E3-9099-C40C66FF867C}">
                  <a14:compatExt spid="_x0000_s3971"/>
                </a:ext>
                <a:ext uri="{FF2B5EF4-FFF2-40B4-BE49-F238E27FC236}">
                  <a16:creationId xmlns:a16="http://schemas.microsoft.com/office/drawing/2014/main" id="{00000000-0008-0000-0000-00008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75</xdr:row>
          <xdr:rowOff>88900</xdr:rowOff>
        </xdr:from>
        <xdr:to>
          <xdr:col>7</xdr:col>
          <xdr:colOff>431800</xdr:colOff>
          <xdr:row>75</xdr:row>
          <xdr:rowOff>323850</xdr:rowOff>
        </xdr:to>
        <xdr:sp macro="" textlink="">
          <xdr:nvSpPr>
            <xdr:cNvPr id="3972" name="Check Box 2948" hidden="1">
              <a:extLst>
                <a:ext uri="{63B3BB69-23CF-44E3-9099-C40C66FF867C}">
                  <a14:compatExt spid="_x0000_s3972"/>
                </a:ext>
                <a:ext uri="{FF2B5EF4-FFF2-40B4-BE49-F238E27FC236}">
                  <a16:creationId xmlns:a16="http://schemas.microsoft.com/office/drawing/2014/main" id="{00000000-0008-0000-0000-00008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74</xdr:row>
          <xdr:rowOff>114300</xdr:rowOff>
        </xdr:from>
        <xdr:to>
          <xdr:col>6</xdr:col>
          <xdr:colOff>527050</xdr:colOff>
          <xdr:row>74</xdr:row>
          <xdr:rowOff>374650</xdr:rowOff>
        </xdr:to>
        <xdr:sp macro="" textlink="">
          <xdr:nvSpPr>
            <xdr:cNvPr id="3973" name="Check Box 2949" hidden="1">
              <a:extLst>
                <a:ext uri="{63B3BB69-23CF-44E3-9099-C40C66FF867C}">
                  <a14:compatExt spid="_x0000_s3973"/>
                </a:ext>
                <a:ext uri="{FF2B5EF4-FFF2-40B4-BE49-F238E27FC236}">
                  <a16:creationId xmlns:a16="http://schemas.microsoft.com/office/drawing/2014/main" id="{00000000-0008-0000-0000-00008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74</xdr:row>
          <xdr:rowOff>127000</xdr:rowOff>
        </xdr:from>
        <xdr:to>
          <xdr:col>7</xdr:col>
          <xdr:colOff>431800</xdr:colOff>
          <xdr:row>74</xdr:row>
          <xdr:rowOff>361950</xdr:rowOff>
        </xdr:to>
        <xdr:sp macro="" textlink="">
          <xdr:nvSpPr>
            <xdr:cNvPr id="3974" name="Check Box 2950" hidden="1">
              <a:extLst>
                <a:ext uri="{63B3BB69-23CF-44E3-9099-C40C66FF867C}">
                  <a14:compatExt spid="_x0000_s3974"/>
                </a:ext>
                <a:ext uri="{FF2B5EF4-FFF2-40B4-BE49-F238E27FC236}">
                  <a16:creationId xmlns:a16="http://schemas.microsoft.com/office/drawing/2014/main" id="{00000000-0008-0000-0000-00008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73</xdr:row>
          <xdr:rowOff>190500</xdr:rowOff>
        </xdr:from>
        <xdr:to>
          <xdr:col>6</xdr:col>
          <xdr:colOff>527050</xdr:colOff>
          <xdr:row>73</xdr:row>
          <xdr:rowOff>450850</xdr:rowOff>
        </xdr:to>
        <xdr:sp macro="" textlink="">
          <xdr:nvSpPr>
            <xdr:cNvPr id="3975" name="Check Box 2951" hidden="1">
              <a:extLst>
                <a:ext uri="{63B3BB69-23CF-44E3-9099-C40C66FF867C}">
                  <a14:compatExt spid="_x0000_s3975"/>
                </a:ext>
                <a:ext uri="{FF2B5EF4-FFF2-40B4-BE49-F238E27FC236}">
                  <a16:creationId xmlns:a16="http://schemas.microsoft.com/office/drawing/2014/main" id="{00000000-0008-0000-0000-00008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73</xdr:row>
          <xdr:rowOff>209550</xdr:rowOff>
        </xdr:from>
        <xdr:to>
          <xdr:col>7</xdr:col>
          <xdr:colOff>431800</xdr:colOff>
          <xdr:row>73</xdr:row>
          <xdr:rowOff>450850</xdr:rowOff>
        </xdr:to>
        <xdr:sp macro="" textlink="">
          <xdr:nvSpPr>
            <xdr:cNvPr id="3976" name="Check Box 2952" hidden="1">
              <a:extLst>
                <a:ext uri="{63B3BB69-23CF-44E3-9099-C40C66FF867C}">
                  <a14:compatExt spid="_x0000_s3976"/>
                </a:ext>
                <a:ext uri="{FF2B5EF4-FFF2-40B4-BE49-F238E27FC236}">
                  <a16:creationId xmlns:a16="http://schemas.microsoft.com/office/drawing/2014/main" id="{00000000-0008-0000-0000-00008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23</xdr:col>
      <xdr:colOff>809255</xdr:colOff>
      <xdr:row>30</xdr:row>
      <xdr:rowOff>234288</xdr:rowOff>
    </xdr:from>
    <xdr:to>
      <xdr:col>23</xdr:col>
      <xdr:colOff>5606145</xdr:colOff>
      <xdr:row>30</xdr:row>
      <xdr:rowOff>2862402</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12266469" y="13365181"/>
          <a:ext cx="4796890" cy="2628114"/>
        </a:xfrm>
        <a:prstGeom prst="rect">
          <a:avLst/>
        </a:prstGeom>
      </xdr:spPr>
    </xdr:pic>
    <xdr:clientData/>
  </xdr:twoCellAnchor>
  <xdr:twoCellAnchor editAs="oneCell">
    <xdr:from>
      <xdr:col>23</xdr:col>
      <xdr:colOff>231321</xdr:colOff>
      <xdr:row>34</xdr:row>
      <xdr:rowOff>204107</xdr:rowOff>
    </xdr:from>
    <xdr:to>
      <xdr:col>23</xdr:col>
      <xdr:colOff>6200684</xdr:colOff>
      <xdr:row>37</xdr:row>
      <xdr:rowOff>367392</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1688535" y="18288000"/>
          <a:ext cx="5969363" cy="2408464"/>
        </a:xfrm>
        <a:prstGeom prst="rect">
          <a:avLst/>
        </a:prstGeom>
      </xdr:spPr>
    </xdr:pic>
    <xdr:clientData/>
  </xdr:twoCellAnchor>
  <xdr:twoCellAnchor editAs="oneCell">
    <xdr:from>
      <xdr:col>23</xdr:col>
      <xdr:colOff>2775858</xdr:colOff>
      <xdr:row>41</xdr:row>
      <xdr:rowOff>48105</xdr:rowOff>
    </xdr:from>
    <xdr:to>
      <xdr:col>23</xdr:col>
      <xdr:colOff>4381500</xdr:colOff>
      <xdr:row>42</xdr:row>
      <xdr:rowOff>67242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14233072" y="22962534"/>
          <a:ext cx="1605642" cy="146149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117" Type="http://schemas.openxmlformats.org/officeDocument/2006/relationships/ctrlProp" Target="../ctrlProps/ctrlProp112.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38" Type="http://schemas.openxmlformats.org/officeDocument/2006/relationships/ctrlProp" Target="../ctrlProps/ctrlProp133.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28" Type="http://schemas.openxmlformats.org/officeDocument/2006/relationships/ctrlProp" Target="../ctrlProps/ctrlProp123.xml"/><Relationship Id="rId144" Type="http://schemas.openxmlformats.org/officeDocument/2006/relationships/ctrlProp" Target="../ctrlProps/ctrlProp139.xml"/><Relationship Id="rId5" Type="http://schemas.openxmlformats.org/officeDocument/2006/relationships/image" Target="../media/image1.emf"/><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118" Type="http://schemas.openxmlformats.org/officeDocument/2006/relationships/ctrlProp" Target="../ctrlProps/ctrlProp113.xml"/><Relationship Id="rId134" Type="http://schemas.openxmlformats.org/officeDocument/2006/relationships/ctrlProp" Target="../ctrlProps/ctrlProp129.xml"/><Relationship Id="rId139" Type="http://schemas.openxmlformats.org/officeDocument/2006/relationships/ctrlProp" Target="../ctrlProps/ctrlProp134.xml"/><Relationship Id="rId80" Type="http://schemas.openxmlformats.org/officeDocument/2006/relationships/ctrlProp" Target="../ctrlProps/ctrlProp75.xml"/><Relationship Id="rId85" Type="http://schemas.openxmlformats.org/officeDocument/2006/relationships/ctrlProp" Target="../ctrlProps/ctrlProp80.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103" Type="http://schemas.openxmlformats.org/officeDocument/2006/relationships/ctrlProp" Target="../ctrlProps/ctrlProp98.xml"/><Relationship Id="rId108" Type="http://schemas.openxmlformats.org/officeDocument/2006/relationships/ctrlProp" Target="../ctrlProps/ctrlProp103.xml"/><Relationship Id="rId116" Type="http://schemas.openxmlformats.org/officeDocument/2006/relationships/ctrlProp" Target="../ctrlProps/ctrlProp111.xml"/><Relationship Id="rId124" Type="http://schemas.openxmlformats.org/officeDocument/2006/relationships/ctrlProp" Target="../ctrlProps/ctrlProp119.xml"/><Relationship Id="rId129" Type="http://schemas.openxmlformats.org/officeDocument/2006/relationships/ctrlProp" Target="../ctrlProps/ctrlProp124.xml"/><Relationship Id="rId137" Type="http://schemas.openxmlformats.org/officeDocument/2006/relationships/ctrlProp" Target="../ctrlProps/ctrlProp13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11" Type="http://schemas.openxmlformats.org/officeDocument/2006/relationships/ctrlProp" Target="../ctrlProps/ctrlProp106.xml"/><Relationship Id="rId132" Type="http://schemas.openxmlformats.org/officeDocument/2006/relationships/ctrlProp" Target="../ctrlProps/ctrlProp127.xml"/><Relationship Id="rId140" Type="http://schemas.openxmlformats.org/officeDocument/2006/relationships/ctrlProp" Target="../ctrlProps/ctrlProp135.xml"/><Relationship Id="rId145" Type="http://schemas.openxmlformats.org/officeDocument/2006/relationships/ctrlProp" Target="../ctrlProps/ctrlProp140.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14" Type="http://schemas.openxmlformats.org/officeDocument/2006/relationships/ctrlProp" Target="../ctrlProps/ctrlProp109.xml"/><Relationship Id="rId119" Type="http://schemas.openxmlformats.org/officeDocument/2006/relationships/ctrlProp" Target="../ctrlProps/ctrlProp114.xml"/><Relationship Id="rId127" Type="http://schemas.openxmlformats.org/officeDocument/2006/relationships/ctrlProp" Target="../ctrlProps/ctrlProp12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30" Type="http://schemas.openxmlformats.org/officeDocument/2006/relationships/ctrlProp" Target="../ctrlProps/ctrlProp125.xml"/><Relationship Id="rId135" Type="http://schemas.openxmlformats.org/officeDocument/2006/relationships/ctrlProp" Target="../ctrlProps/ctrlProp130.xml"/><Relationship Id="rId143" Type="http://schemas.openxmlformats.org/officeDocument/2006/relationships/ctrlProp" Target="../ctrlProps/ctrlProp138.xml"/><Relationship Id="rId148" Type="http://schemas.openxmlformats.org/officeDocument/2006/relationships/comments" Target="../comments1.xml"/><Relationship Id="rId4" Type="http://schemas.openxmlformats.org/officeDocument/2006/relationships/oleObject" Target="../embeddings/oleObject1.bin"/><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120" Type="http://schemas.openxmlformats.org/officeDocument/2006/relationships/ctrlProp" Target="../ctrlProps/ctrlProp115.xml"/><Relationship Id="rId125" Type="http://schemas.openxmlformats.org/officeDocument/2006/relationships/ctrlProp" Target="../ctrlProps/ctrlProp120.xml"/><Relationship Id="rId141" Type="http://schemas.openxmlformats.org/officeDocument/2006/relationships/ctrlProp" Target="../ctrlProps/ctrlProp136.xml"/><Relationship Id="rId146" Type="http://schemas.openxmlformats.org/officeDocument/2006/relationships/ctrlProp" Target="../ctrlProps/ctrlProp141.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drawing" Target="../drawings/drawing1.xml"/><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115" Type="http://schemas.openxmlformats.org/officeDocument/2006/relationships/ctrlProp" Target="../ctrlProps/ctrlProp110.xml"/><Relationship Id="rId131" Type="http://schemas.openxmlformats.org/officeDocument/2006/relationships/ctrlProp" Target="../ctrlProps/ctrlProp126.xml"/><Relationship Id="rId136" Type="http://schemas.openxmlformats.org/officeDocument/2006/relationships/ctrlProp" Target="../ctrlProps/ctrlProp131.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HE145"/>
  <sheetViews>
    <sheetView showGridLines="0" tabSelected="1" view="pageBreakPreview" zoomScale="85" zoomScaleNormal="85" zoomScaleSheetLayoutView="85" workbookViewId="0">
      <pane xSplit="37" ySplit="9" topLeftCell="AL10" activePane="bottomRight" state="frozenSplit"/>
      <selection pane="topRight" activeCell="D1" sqref="D1"/>
      <selection pane="bottomLeft" activeCell="A34" sqref="A34"/>
      <selection pane="bottomRight" activeCell="C14" sqref="C14:E14"/>
    </sheetView>
  </sheetViews>
  <sheetFormatPr baseColWidth="10" defaultColWidth="11" defaultRowHeight="13.5" x14ac:dyDescent="0.3"/>
  <cols>
    <col min="1" max="2" width="7.23046875" style="43" customWidth="1"/>
    <col min="3" max="3" width="11.23046875" style="43" customWidth="1"/>
    <col min="4" max="4" width="3" style="43" customWidth="1"/>
    <col min="5" max="5" width="67.4609375" style="44" customWidth="1"/>
    <col min="6" max="6" width="1.765625" style="44" customWidth="1"/>
    <col min="7" max="7" width="11" style="44" customWidth="1"/>
    <col min="8" max="8" width="7.84375" style="18" customWidth="1"/>
    <col min="9" max="10" width="12.765625" style="18" hidden="1" customWidth="1"/>
    <col min="11" max="11" width="6.23046875" style="18" hidden="1" customWidth="1"/>
    <col min="12" max="12" width="3.61328125" style="45" hidden="1" customWidth="1"/>
    <col min="13" max="14" width="4.23046875" style="45" hidden="1" customWidth="1"/>
    <col min="15" max="15" width="8.3828125" style="46" hidden="1" customWidth="1"/>
    <col min="16" max="16" width="3.61328125" style="45" hidden="1" customWidth="1"/>
    <col min="17" max="18" width="4.23046875" style="45" hidden="1" customWidth="1"/>
    <col min="19" max="19" width="8.3828125" style="46" hidden="1" customWidth="1"/>
    <col min="20" max="21" width="3.765625" style="45" hidden="1" customWidth="1"/>
    <col min="22" max="22" width="5.3828125" style="18" customWidth="1"/>
    <col min="23" max="23" width="27.84375" style="44" customWidth="1"/>
    <col min="24" max="24" width="82.765625" style="44" customWidth="1"/>
    <col min="25" max="25" width="4.23046875" style="18" customWidth="1"/>
    <col min="26" max="26" width="12.765625" style="18" customWidth="1"/>
    <col min="27" max="27" width="9.15234375" style="18" hidden="1" customWidth="1"/>
    <col min="28" max="16384" width="11" style="18"/>
  </cols>
  <sheetData>
    <row r="1" spans="1:27" ht="26.25" customHeight="1" x14ac:dyDescent="0.3">
      <c r="A1" s="365"/>
      <c r="B1" s="366"/>
      <c r="C1" s="360"/>
      <c r="D1" s="360"/>
      <c r="E1" s="360"/>
      <c r="F1" s="360"/>
      <c r="G1" s="359" t="s">
        <v>165</v>
      </c>
      <c r="H1" s="360"/>
      <c r="I1" s="360"/>
      <c r="J1" s="360"/>
      <c r="K1" s="360"/>
      <c r="L1" s="360"/>
      <c r="M1" s="360"/>
      <c r="N1" s="360"/>
      <c r="O1" s="360"/>
      <c r="P1" s="360"/>
      <c r="Q1" s="360"/>
      <c r="R1" s="360"/>
      <c r="S1" s="360"/>
      <c r="T1" s="360"/>
      <c r="U1" s="360"/>
      <c r="V1" s="360"/>
      <c r="W1" s="360"/>
      <c r="X1" s="361"/>
    </row>
    <row r="2" spans="1:27" ht="32.25" customHeight="1" x14ac:dyDescent="0.3">
      <c r="A2" s="367"/>
      <c r="B2" s="363"/>
      <c r="C2" s="363"/>
      <c r="D2" s="363"/>
      <c r="E2" s="363"/>
      <c r="F2" s="363"/>
      <c r="G2" s="362"/>
      <c r="H2" s="363"/>
      <c r="I2" s="363"/>
      <c r="J2" s="363"/>
      <c r="K2" s="363"/>
      <c r="L2" s="363"/>
      <c r="M2" s="363"/>
      <c r="N2" s="363"/>
      <c r="O2" s="363"/>
      <c r="P2" s="363"/>
      <c r="Q2" s="363"/>
      <c r="R2" s="363"/>
      <c r="S2" s="363"/>
      <c r="T2" s="363"/>
      <c r="U2" s="363"/>
      <c r="V2" s="363"/>
      <c r="W2" s="363"/>
      <c r="X2" s="364"/>
    </row>
    <row r="3" spans="1:27" ht="33" customHeight="1" x14ac:dyDescent="0.3">
      <c r="A3" s="438" t="s">
        <v>60</v>
      </c>
      <c r="B3" s="439"/>
      <c r="C3" s="431"/>
      <c r="D3" s="432"/>
      <c r="E3" s="445"/>
      <c r="F3" s="446"/>
      <c r="G3" s="438" t="s">
        <v>93</v>
      </c>
      <c r="H3" s="431"/>
      <c r="I3" s="431"/>
      <c r="J3" s="431"/>
      <c r="K3" s="431"/>
      <c r="L3" s="431"/>
      <c r="M3" s="431"/>
      <c r="N3" s="431"/>
      <c r="O3" s="431"/>
      <c r="P3" s="431"/>
      <c r="Q3" s="431"/>
      <c r="R3" s="431"/>
      <c r="S3" s="431"/>
      <c r="T3" s="431"/>
      <c r="U3" s="431"/>
      <c r="V3" s="432"/>
      <c r="W3" s="478"/>
      <c r="X3" s="479"/>
    </row>
    <row r="4" spans="1:27" ht="27" customHeight="1" x14ac:dyDescent="0.3">
      <c r="A4" s="438" t="s">
        <v>61</v>
      </c>
      <c r="B4" s="439"/>
      <c r="C4" s="431"/>
      <c r="D4" s="432"/>
      <c r="E4" s="374">
        <v>1</v>
      </c>
      <c r="F4" s="375"/>
      <c r="G4" s="438" t="s">
        <v>62</v>
      </c>
      <c r="H4" s="431"/>
      <c r="I4" s="431"/>
      <c r="J4" s="431"/>
      <c r="K4" s="431"/>
      <c r="L4" s="431"/>
      <c r="M4" s="431"/>
      <c r="N4" s="431"/>
      <c r="O4" s="431"/>
      <c r="P4" s="431"/>
      <c r="Q4" s="431"/>
      <c r="R4" s="431"/>
      <c r="S4" s="431"/>
      <c r="T4" s="431"/>
      <c r="U4" s="431"/>
      <c r="V4" s="432"/>
      <c r="W4" s="436"/>
      <c r="X4" s="437"/>
    </row>
    <row r="5" spans="1:27" ht="25.5" customHeight="1" x14ac:dyDescent="0.3">
      <c r="A5" s="448" t="s">
        <v>32</v>
      </c>
      <c r="B5" s="449"/>
      <c r="C5" s="450"/>
      <c r="D5" s="451"/>
      <c r="E5" s="452"/>
      <c r="F5" s="453"/>
      <c r="G5" s="454" t="s">
        <v>89</v>
      </c>
      <c r="H5" s="455"/>
      <c r="I5" s="455"/>
      <c r="J5" s="455"/>
      <c r="K5" s="455"/>
      <c r="L5" s="455"/>
      <c r="M5" s="455"/>
      <c r="N5" s="455"/>
      <c r="O5" s="455"/>
      <c r="P5" s="455"/>
      <c r="Q5" s="455"/>
      <c r="R5" s="455"/>
      <c r="S5" s="455"/>
      <c r="T5" s="455"/>
      <c r="U5" s="455"/>
      <c r="V5" s="456"/>
      <c r="W5" s="460"/>
      <c r="X5" s="461"/>
    </row>
    <row r="6" spans="1:27" ht="30" customHeight="1" x14ac:dyDescent="0.3">
      <c r="A6" s="448" t="s">
        <v>33</v>
      </c>
      <c r="B6" s="449"/>
      <c r="C6" s="450"/>
      <c r="D6" s="451"/>
      <c r="E6" s="452"/>
      <c r="F6" s="453"/>
      <c r="G6" s="457"/>
      <c r="H6" s="458"/>
      <c r="I6" s="458"/>
      <c r="J6" s="458"/>
      <c r="K6" s="458"/>
      <c r="L6" s="458"/>
      <c r="M6" s="458"/>
      <c r="N6" s="458"/>
      <c r="O6" s="458"/>
      <c r="P6" s="458"/>
      <c r="Q6" s="458"/>
      <c r="R6" s="458"/>
      <c r="S6" s="458"/>
      <c r="T6" s="458"/>
      <c r="U6" s="458"/>
      <c r="V6" s="459"/>
      <c r="W6" s="462"/>
      <c r="X6" s="463"/>
    </row>
    <row r="7" spans="1:27" ht="29.25" customHeight="1" thickBot="1" x14ac:dyDescent="0.35">
      <c r="A7" s="438" t="s">
        <v>65</v>
      </c>
      <c r="B7" s="439"/>
      <c r="C7" s="431" t="s">
        <v>2</v>
      </c>
      <c r="D7" s="432"/>
      <c r="E7" s="473">
        <v>1</v>
      </c>
      <c r="F7" s="474"/>
      <c r="G7" s="464" t="s">
        <v>90</v>
      </c>
      <c r="H7" s="465"/>
      <c r="I7" s="465"/>
      <c r="J7" s="465"/>
      <c r="K7" s="465"/>
      <c r="L7" s="465"/>
      <c r="M7" s="465"/>
      <c r="N7" s="465"/>
      <c r="O7" s="465"/>
      <c r="P7" s="465"/>
      <c r="Q7" s="465"/>
      <c r="R7" s="465"/>
      <c r="S7" s="465"/>
      <c r="T7" s="465"/>
      <c r="U7" s="465"/>
      <c r="V7" s="466"/>
      <c r="W7" s="467"/>
      <c r="X7" s="468"/>
    </row>
    <row r="8" spans="1:27" ht="30.75" customHeight="1" thickBot="1" x14ac:dyDescent="0.35">
      <c r="A8" s="469" t="s">
        <v>166</v>
      </c>
      <c r="B8" s="470"/>
      <c r="C8" s="471"/>
      <c r="D8" s="471"/>
      <c r="E8" s="471"/>
      <c r="F8" s="471"/>
      <c r="G8" s="471"/>
      <c r="H8" s="471"/>
      <c r="I8" s="471"/>
      <c r="J8" s="471"/>
      <c r="K8" s="471"/>
      <c r="L8" s="471"/>
      <c r="M8" s="471"/>
      <c r="N8" s="471"/>
      <c r="O8" s="471"/>
      <c r="P8" s="471"/>
      <c r="Q8" s="471"/>
      <c r="R8" s="471"/>
      <c r="S8" s="471"/>
      <c r="T8" s="471"/>
      <c r="U8" s="471"/>
      <c r="V8" s="471"/>
      <c r="W8" s="471"/>
      <c r="X8" s="472"/>
    </row>
    <row r="9" spans="1:27" ht="24.75" customHeight="1" thickBot="1" x14ac:dyDescent="0.35">
      <c r="A9" s="52" t="s">
        <v>4</v>
      </c>
      <c r="B9" s="326" t="s">
        <v>144</v>
      </c>
      <c r="C9" s="386" t="s">
        <v>7</v>
      </c>
      <c r="D9" s="387"/>
      <c r="E9" s="387"/>
      <c r="F9" s="388"/>
      <c r="G9" s="49" t="s">
        <v>81</v>
      </c>
      <c r="H9" s="134" t="s">
        <v>34</v>
      </c>
      <c r="I9" s="53" t="s">
        <v>18</v>
      </c>
      <c r="J9" s="53" t="s">
        <v>3</v>
      </c>
      <c r="K9" s="53" t="s">
        <v>20</v>
      </c>
      <c r="L9" s="53">
        <v>1</v>
      </c>
      <c r="M9" s="53">
        <v>2</v>
      </c>
      <c r="N9" s="53">
        <v>3</v>
      </c>
      <c r="O9" s="53" t="s">
        <v>21</v>
      </c>
      <c r="P9" s="53">
        <v>1</v>
      </c>
      <c r="Q9" s="53">
        <v>2</v>
      </c>
      <c r="R9" s="53">
        <v>3</v>
      </c>
      <c r="S9" s="53" t="s">
        <v>21</v>
      </c>
      <c r="T9" s="53" t="s">
        <v>19</v>
      </c>
      <c r="U9" s="53" t="s">
        <v>17</v>
      </c>
      <c r="V9" s="50" t="s">
        <v>35</v>
      </c>
      <c r="W9" s="51" t="s">
        <v>0</v>
      </c>
      <c r="X9" s="54" t="s">
        <v>1</v>
      </c>
    </row>
    <row r="10" spans="1:27" ht="36.75" customHeight="1" thickBot="1" x14ac:dyDescent="0.35">
      <c r="A10" s="382" t="s">
        <v>23</v>
      </c>
      <c r="B10" s="383"/>
      <c r="C10" s="384"/>
      <c r="D10" s="384"/>
      <c r="E10" s="384"/>
      <c r="F10" s="384"/>
      <c r="G10" s="384"/>
      <c r="H10" s="384"/>
      <c r="I10" s="384"/>
      <c r="J10" s="384"/>
      <c r="K10" s="384"/>
      <c r="L10" s="384"/>
      <c r="M10" s="384"/>
      <c r="N10" s="384"/>
      <c r="O10" s="384"/>
      <c r="P10" s="384"/>
      <c r="Q10" s="384"/>
      <c r="R10" s="384"/>
      <c r="S10" s="384"/>
      <c r="T10" s="384"/>
      <c r="U10" s="384"/>
      <c r="V10" s="384"/>
      <c r="W10" s="384"/>
      <c r="X10" s="385"/>
      <c r="AA10" s="322" t="s">
        <v>108</v>
      </c>
    </row>
    <row r="11" spans="1:27" ht="32.25" customHeight="1" thickTop="1" thickBot="1" x14ac:dyDescent="0.35">
      <c r="A11" s="21" t="s">
        <v>64</v>
      </c>
      <c r="B11" s="327"/>
      <c r="C11" s="430" t="s">
        <v>112</v>
      </c>
      <c r="D11" s="443"/>
      <c r="E11" s="444"/>
      <c r="F11" s="22" t="str">
        <f t="shared" ref="F11:F14" si="0">+IF(S11=10,"demandé",IF(S11=5,"possible",IF(S11=0,"non autorisé","")))</f>
        <v>demandé</v>
      </c>
      <c r="G11" s="15"/>
      <c r="H11" s="8"/>
      <c r="I11" s="12" t="b">
        <v>0</v>
      </c>
      <c r="J11" s="19" t="b">
        <f t="shared" ref="J11:J14" si="1">+IF(I11=TRUE,FALSE,TRUE)</f>
        <v>1</v>
      </c>
      <c r="K11" s="23">
        <f t="shared" ref="K11:K14" si="2">+IF(I11=TRUE,11,10)</f>
        <v>10</v>
      </c>
      <c r="L11" s="35"/>
      <c r="M11" s="36"/>
      <c r="N11" s="37"/>
      <c r="O11" s="20"/>
      <c r="P11" s="35">
        <v>10</v>
      </c>
      <c r="Q11" s="36">
        <v>10</v>
      </c>
      <c r="R11" s="37">
        <v>10</v>
      </c>
      <c r="S11" s="20">
        <f t="shared" ref="S11:S14" si="3">+IF(E$4=0,"",IF(E$4=1,+(P11),IF(E$4=2,Q11,IF(E$4=3,R11,"1"))))</f>
        <v>10</v>
      </c>
      <c r="T11" s="24">
        <f t="shared" ref="T11:T14" si="4">+IF(K11&gt;S11,1,0)</f>
        <v>0</v>
      </c>
      <c r="U11" s="24">
        <f t="shared" ref="U11:U14" si="5">+IF(T11=1,0,1)</f>
        <v>1</v>
      </c>
      <c r="V11" s="58">
        <f t="shared" ref="V11:V14" si="6">+IF(U11&gt;0,U11,IF(T11&gt;0,T11*-1,""))</f>
        <v>1</v>
      </c>
      <c r="W11" s="15"/>
      <c r="X11" s="25" t="s">
        <v>111</v>
      </c>
      <c r="AA11" s="323">
        <f t="shared" ref="AA11:AA74" si="7">+IF(V11=1,1,0)</f>
        <v>1</v>
      </c>
    </row>
    <row r="12" spans="1:27" s="294" customFormat="1" ht="40.5" customHeight="1" thickTop="1" x14ac:dyDescent="0.3">
      <c r="A12" s="290"/>
      <c r="B12" s="328"/>
      <c r="C12" s="440" t="s">
        <v>79</v>
      </c>
      <c r="D12" s="441"/>
      <c r="E12" s="442"/>
      <c r="F12" s="209" t="str">
        <f t="shared" ref="F12" si="8">+IF(S12=10,"demandé",IF(S12=5,"possible",IF(S12=0,"non autorisé","")))</f>
        <v>demandé</v>
      </c>
      <c r="G12" s="291"/>
      <c r="H12" s="292"/>
      <c r="I12" s="212" t="b">
        <v>0</v>
      </c>
      <c r="J12" s="213" t="b">
        <f t="shared" ref="J12" si="9">+IF(I12=TRUE,FALSE,TRUE)</f>
        <v>1</v>
      </c>
      <c r="K12" s="214">
        <f t="shared" ref="K12" si="10">+IF(I12=TRUE,11,10)</f>
        <v>10</v>
      </c>
      <c r="L12" s="215"/>
      <c r="M12" s="216"/>
      <c r="N12" s="217"/>
      <c r="O12" s="218"/>
      <c r="P12" s="215">
        <v>10</v>
      </c>
      <c r="Q12" s="216">
        <v>10</v>
      </c>
      <c r="R12" s="217">
        <v>10</v>
      </c>
      <c r="S12" s="218">
        <f t="shared" ref="S12" si="11">+IF(E$4=0,"",IF(E$4=1,+(P12),IF(E$4=2,Q12,IF(E$4=3,R12,"1"))))</f>
        <v>10</v>
      </c>
      <c r="T12" s="219">
        <f t="shared" ref="T12" si="12">+IF(K12&gt;S12,1,0)</f>
        <v>0</v>
      </c>
      <c r="U12" s="219">
        <f t="shared" ref="U12" si="13">+IF(T12=1,0,1)</f>
        <v>1</v>
      </c>
      <c r="V12" s="293"/>
      <c r="W12" s="291"/>
      <c r="X12" s="412"/>
      <c r="AA12" s="323">
        <f t="shared" si="7"/>
        <v>0</v>
      </c>
    </row>
    <row r="13" spans="1:27" s="295" customFormat="1" ht="63" x14ac:dyDescent="0.3">
      <c r="A13" s="410" t="s">
        <v>113</v>
      </c>
      <c r="B13" s="329"/>
      <c r="C13" s="407" t="s">
        <v>114</v>
      </c>
      <c r="D13" s="408"/>
      <c r="E13" s="409"/>
      <c r="F13" s="297" t="str">
        <f t="shared" si="0"/>
        <v>demandé</v>
      </c>
      <c r="G13" s="298"/>
      <c r="H13" s="299"/>
      <c r="I13" s="300" t="b">
        <v>0</v>
      </c>
      <c r="J13" s="301" t="b">
        <f t="shared" si="1"/>
        <v>1</v>
      </c>
      <c r="K13" s="301">
        <f t="shared" si="2"/>
        <v>10</v>
      </c>
      <c r="L13" s="302"/>
      <c r="M13" s="303"/>
      <c r="N13" s="304"/>
      <c r="O13" s="305"/>
      <c r="P13" s="302">
        <v>10</v>
      </c>
      <c r="Q13" s="303">
        <v>10</v>
      </c>
      <c r="R13" s="304">
        <v>10</v>
      </c>
      <c r="S13" s="305">
        <f t="shared" si="3"/>
        <v>10</v>
      </c>
      <c r="T13" s="306">
        <f t="shared" si="4"/>
        <v>0</v>
      </c>
      <c r="U13" s="306">
        <f t="shared" si="5"/>
        <v>1</v>
      </c>
      <c r="V13" s="307">
        <f t="shared" si="6"/>
        <v>1</v>
      </c>
      <c r="W13" s="298"/>
      <c r="X13" s="405"/>
      <c r="AA13" s="323">
        <f t="shared" si="7"/>
        <v>1</v>
      </c>
    </row>
    <row r="14" spans="1:27" s="296" customFormat="1" ht="68.25" customHeight="1" x14ac:dyDescent="0.3">
      <c r="A14" s="411"/>
      <c r="B14" s="330"/>
      <c r="C14" s="475" t="s">
        <v>115</v>
      </c>
      <c r="D14" s="476"/>
      <c r="E14" s="477"/>
      <c r="F14" s="268" t="str">
        <f t="shared" si="0"/>
        <v>demandé</v>
      </c>
      <c r="G14" s="269"/>
      <c r="H14" s="270"/>
      <c r="I14" s="271" t="b">
        <v>0</v>
      </c>
      <c r="J14" s="272" t="b">
        <f t="shared" si="1"/>
        <v>1</v>
      </c>
      <c r="K14" s="272">
        <f t="shared" si="2"/>
        <v>10</v>
      </c>
      <c r="L14" s="273"/>
      <c r="M14" s="274"/>
      <c r="N14" s="275"/>
      <c r="O14" s="276"/>
      <c r="P14" s="273">
        <f>+IF($E6=1,1,10)</f>
        <v>10</v>
      </c>
      <c r="Q14" s="274">
        <f>+IF($E6=1,1,10)</f>
        <v>10</v>
      </c>
      <c r="R14" s="275">
        <f>+IF($E6=1,1,10)</f>
        <v>10</v>
      </c>
      <c r="S14" s="276">
        <f t="shared" si="3"/>
        <v>10</v>
      </c>
      <c r="T14" s="277">
        <f t="shared" si="4"/>
        <v>0</v>
      </c>
      <c r="U14" s="277">
        <f t="shared" si="5"/>
        <v>1</v>
      </c>
      <c r="V14" s="307">
        <f t="shared" si="6"/>
        <v>1</v>
      </c>
      <c r="W14" s="269"/>
      <c r="X14" s="405"/>
      <c r="AA14" s="323">
        <f t="shared" si="7"/>
        <v>1</v>
      </c>
    </row>
    <row r="15" spans="1:27" s="296" customFormat="1" ht="58.5" customHeight="1" thickBot="1" x14ac:dyDescent="0.35">
      <c r="A15" s="278" t="s">
        <v>67</v>
      </c>
      <c r="B15" s="331"/>
      <c r="C15" s="389" t="s">
        <v>91</v>
      </c>
      <c r="D15" s="390"/>
      <c r="E15" s="391"/>
      <c r="F15" s="279" t="str">
        <f t="shared" ref="F15:F87" si="14">+IF(S15=10,"demandé",IF(S15=5,"possible",IF(S15=0,"non autorisé","")))</f>
        <v/>
      </c>
      <c r="G15" s="280"/>
      <c r="H15" s="281"/>
      <c r="I15" s="282" t="b">
        <v>0</v>
      </c>
      <c r="J15" s="283" t="b">
        <f t="shared" ref="J15:J90" si="15">+IF(I15=TRUE,FALSE,TRUE)</f>
        <v>1</v>
      </c>
      <c r="K15" s="283">
        <f t="shared" ref="K15:K90" si="16">+IF(I15=TRUE,11,10)</f>
        <v>10</v>
      </c>
      <c r="L15" s="284"/>
      <c r="M15" s="285"/>
      <c r="N15" s="286"/>
      <c r="O15" s="287"/>
      <c r="P15" s="284">
        <f>+IF(OR($E7=1,$E7=2),1,10)</f>
        <v>1</v>
      </c>
      <c r="Q15" s="274">
        <f>+IF(OR($E7=1,$E7=2),1,10)</f>
        <v>1</v>
      </c>
      <c r="R15" s="275">
        <f>+IF(OR($E7=1,$E7=2),1,10)</f>
        <v>1</v>
      </c>
      <c r="S15" s="287">
        <f t="shared" ref="S15:S90" si="17">+IF(E$4=0,"",IF(E$4=1,+(P15),IF(E$4=2,Q15,IF(E$4=3,R15,"1"))))</f>
        <v>1</v>
      </c>
      <c r="T15" s="288">
        <f t="shared" ref="T15:T90" si="18">+IF(K15&gt;S15,1,0)</f>
        <v>1</v>
      </c>
      <c r="U15" s="288">
        <f t="shared" ref="U15:U90" si="19">+IF(T15=1,0,1)</f>
        <v>0</v>
      </c>
      <c r="V15" s="289" t="str">
        <f>+IF(E7=3,+IF(U15&gt;0,U15,IF(T15&gt;0,T15*-1,"")),"")</f>
        <v/>
      </c>
      <c r="W15" s="280"/>
      <c r="X15" s="406"/>
      <c r="AA15" s="323">
        <f t="shared" si="7"/>
        <v>0</v>
      </c>
    </row>
    <row r="16" spans="1:27" ht="32.25" customHeight="1" thickTop="1" x14ac:dyDescent="0.3">
      <c r="A16" s="416" t="s">
        <v>36</v>
      </c>
      <c r="B16" s="332"/>
      <c r="C16" s="440" t="s">
        <v>92</v>
      </c>
      <c r="D16" s="441"/>
      <c r="E16" s="442"/>
      <c r="F16" s="209" t="str">
        <f t="shared" ref="F16" si="20">+IF(S16=10,"demandé",IF(S16=5,"possible",IF(S16=0,"non autorisé","")))</f>
        <v>demandé</v>
      </c>
      <c r="G16" s="210"/>
      <c r="H16" s="211"/>
      <c r="I16" s="212" t="b">
        <v>0</v>
      </c>
      <c r="J16" s="213" t="b">
        <f t="shared" ref="J16" si="21">+IF(I16=TRUE,FALSE,TRUE)</f>
        <v>1</v>
      </c>
      <c r="K16" s="214">
        <f t="shared" ref="K16" si="22">+IF(I16=TRUE,11,10)</f>
        <v>10</v>
      </c>
      <c r="L16" s="215"/>
      <c r="M16" s="216"/>
      <c r="N16" s="217"/>
      <c r="O16" s="218"/>
      <c r="P16" s="215">
        <v>10</v>
      </c>
      <c r="Q16" s="216">
        <v>10</v>
      </c>
      <c r="R16" s="217">
        <v>10</v>
      </c>
      <c r="S16" s="218">
        <f t="shared" ref="S16" si="23">+IF(E$4=0,"",IF(E$4=1,+(P16),IF(E$4=2,Q16,IF(E$4=3,R16,"1"))))</f>
        <v>10</v>
      </c>
      <c r="T16" s="219">
        <f t="shared" ref="T16" si="24">+IF(K16&gt;S16,1,0)</f>
        <v>0</v>
      </c>
      <c r="U16" s="219">
        <f t="shared" ref="U16" si="25">+IF(T16=1,0,1)</f>
        <v>1</v>
      </c>
      <c r="V16" s="220">
        <f t="shared" ref="V16" si="26">+IF(U16&gt;0,U16,IF(T16&gt;0,T16*-1,""))</f>
        <v>1</v>
      </c>
      <c r="W16" s="221"/>
      <c r="X16" s="412" t="s">
        <v>154</v>
      </c>
      <c r="AA16" s="323">
        <f t="shared" si="7"/>
        <v>1</v>
      </c>
    </row>
    <row r="17" spans="1:27" ht="32.25" customHeight="1" thickBot="1" x14ac:dyDescent="0.35">
      <c r="A17" s="447"/>
      <c r="B17" s="341"/>
      <c r="C17" s="392" t="s">
        <v>116</v>
      </c>
      <c r="D17" s="393"/>
      <c r="E17" s="394"/>
      <c r="F17" s="193" t="str">
        <f t="shared" si="14"/>
        <v>demandé</v>
      </c>
      <c r="G17" s="222"/>
      <c r="H17" s="195"/>
      <c r="I17" s="196" t="b">
        <v>0</v>
      </c>
      <c r="J17" s="197" t="b">
        <f t="shared" si="15"/>
        <v>1</v>
      </c>
      <c r="K17" s="197">
        <f t="shared" si="16"/>
        <v>10</v>
      </c>
      <c r="L17" s="198"/>
      <c r="M17" s="199"/>
      <c r="N17" s="200"/>
      <c r="O17" s="201"/>
      <c r="P17" s="198">
        <v>10</v>
      </c>
      <c r="Q17" s="199">
        <v>10</v>
      </c>
      <c r="R17" s="200">
        <v>10</v>
      </c>
      <c r="S17" s="201">
        <f t="shared" si="17"/>
        <v>10</v>
      </c>
      <c r="T17" s="202">
        <f t="shared" si="18"/>
        <v>0</v>
      </c>
      <c r="U17" s="202">
        <f t="shared" si="19"/>
        <v>1</v>
      </c>
      <c r="V17" s="223">
        <f t="shared" ref="V17:V18" si="27">+IF(U17&gt;0,U17,IF(T17&gt;0,T17*-1,""))</f>
        <v>1</v>
      </c>
      <c r="W17" s="222"/>
      <c r="X17" s="406"/>
      <c r="AA17" s="323">
        <f t="shared" si="7"/>
        <v>1</v>
      </c>
    </row>
    <row r="18" spans="1:27" ht="41.25" customHeight="1" thickTop="1" x14ac:dyDescent="0.3">
      <c r="A18" s="226"/>
      <c r="B18" s="334"/>
      <c r="C18" s="376" t="s">
        <v>54</v>
      </c>
      <c r="D18" s="395"/>
      <c r="E18" s="396"/>
      <c r="F18" s="61" t="str">
        <f t="shared" si="14"/>
        <v>demandé</v>
      </c>
      <c r="G18" s="227"/>
      <c r="H18" s="83"/>
      <c r="I18" s="64" t="b">
        <v>0</v>
      </c>
      <c r="J18" s="65" t="b">
        <f t="shared" si="15"/>
        <v>1</v>
      </c>
      <c r="K18" s="66">
        <f t="shared" si="16"/>
        <v>10</v>
      </c>
      <c r="L18" s="176"/>
      <c r="M18" s="157"/>
      <c r="N18" s="162"/>
      <c r="O18" s="67"/>
      <c r="P18" s="176">
        <v>10</v>
      </c>
      <c r="Q18" s="157">
        <v>10</v>
      </c>
      <c r="R18" s="162">
        <v>10</v>
      </c>
      <c r="S18" s="67">
        <f t="shared" si="17"/>
        <v>10</v>
      </c>
      <c r="T18" s="68">
        <f t="shared" si="18"/>
        <v>0</v>
      </c>
      <c r="U18" s="68">
        <f t="shared" si="19"/>
        <v>1</v>
      </c>
      <c r="V18" s="84">
        <f t="shared" si="27"/>
        <v>1</v>
      </c>
      <c r="W18" s="224"/>
      <c r="X18" s="379"/>
      <c r="AA18" s="323">
        <f t="shared" si="7"/>
        <v>1</v>
      </c>
    </row>
    <row r="19" spans="1:27" ht="30" customHeight="1" x14ac:dyDescent="0.3">
      <c r="A19" s="135"/>
      <c r="B19" s="335"/>
      <c r="C19" s="424" t="s">
        <v>117</v>
      </c>
      <c r="D19" s="425"/>
      <c r="E19" s="426"/>
      <c r="F19" s="70" t="str">
        <f t="shared" si="14"/>
        <v/>
      </c>
      <c r="G19" s="85"/>
      <c r="H19" s="72"/>
      <c r="I19" s="73" t="b">
        <v>0</v>
      </c>
      <c r="J19" s="74" t="b">
        <f t="shared" si="15"/>
        <v>1</v>
      </c>
      <c r="K19" s="74">
        <f t="shared" si="16"/>
        <v>10</v>
      </c>
      <c r="L19" s="169"/>
      <c r="M19" s="158"/>
      <c r="N19" s="163"/>
      <c r="O19" s="75"/>
      <c r="P19" s="169">
        <v>1</v>
      </c>
      <c r="Q19" s="158">
        <v>1</v>
      </c>
      <c r="R19" s="163">
        <v>1</v>
      </c>
      <c r="S19" s="75">
        <f t="shared" si="17"/>
        <v>1</v>
      </c>
      <c r="T19" s="76">
        <f t="shared" si="18"/>
        <v>1</v>
      </c>
      <c r="U19" s="76">
        <f t="shared" si="19"/>
        <v>0</v>
      </c>
      <c r="V19" s="86"/>
      <c r="W19" s="85"/>
      <c r="X19" s="380"/>
      <c r="AA19" s="323">
        <f t="shared" si="7"/>
        <v>0</v>
      </c>
    </row>
    <row r="20" spans="1:27" ht="30" customHeight="1" x14ac:dyDescent="0.3">
      <c r="A20" s="135"/>
      <c r="B20" s="335"/>
      <c r="C20" s="371" t="s">
        <v>98</v>
      </c>
      <c r="D20" s="425"/>
      <c r="E20" s="426"/>
      <c r="F20" s="70" t="str">
        <f t="shared" si="14"/>
        <v/>
      </c>
      <c r="G20" s="71"/>
      <c r="H20" s="72"/>
      <c r="I20" s="73" t="b">
        <v>0</v>
      </c>
      <c r="J20" s="74" t="b">
        <f t="shared" si="15"/>
        <v>1</v>
      </c>
      <c r="K20" s="74">
        <f t="shared" si="16"/>
        <v>10</v>
      </c>
      <c r="L20" s="169"/>
      <c r="M20" s="158"/>
      <c r="N20" s="163"/>
      <c r="O20" s="75"/>
      <c r="P20" s="169">
        <v>1</v>
      </c>
      <c r="Q20" s="158">
        <v>1</v>
      </c>
      <c r="R20" s="163">
        <v>1</v>
      </c>
      <c r="S20" s="75">
        <f t="shared" si="17"/>
        <v>1</v>
      </c>
      <c r="T20" s="76">
        <f t="shared" si="18"/>
        <v>1</v>
      </c>
      <c r="U20" s="76">
        <f t="shared" si="19"/>
        <v>0</v>
      </c>
      <c r="V20" s="77"/>
      <c r="W20" s="85"/>
      <c r="X20" s="380"/>
      <c r="AA20" s="323">
        <f t="shared" si="7"/>
        <v>0</v>
      </c>
    </row>
    <row r="21" spans="1:27" ht="30.75" customHeight="1" thickBot="1" x14ac:dyDescent="0.35">
      <c r="A21" s="228"/>
      <c r="B21" s="343"/>
      <c r="C21" s="427" t="s">
        <v>155</v>
      </c>
      <c r="D21" s="428"/>
      <c r="E21" s="429"/>
      <c r="F21" s="87" t="str">
        <f t="shared" si="14"/>
        <v/>
      </c>
      <c r="G21" s="88"/>
      <c r="H21" s="89"/>
      <c r="I21" s="79" t="b">
        <v>0</v>
      </c>
      <c r="J21" s="80" t="b">
        <f t="shared" si="15"/>
        <v>1</v>
      </c>
      <c r="K21" s="80">
        <f t="shared" si="16"/>
        <v>10</v>
      </c>
      <c r="L21" s="177"/>
      <c r="M21" s="159"/>
      <c r="N21" s="164"/>
      <c r="O21" s="81"/>
      <c r="P21" s="177">
        <v>1</v>
      </c>
      <c r="Q21" s="159">
        <v>1</v>
      </c>
      <c r="R21" s="164">
        <v>1</v>
      </c>
      <c r="S21" s="81">
        <f t="shared" si="17"/>
        <v>1</v>
      </c>
      <c r="T21" s="82">
        <f t="shared" si="18"/>
        <v>1</v>
      </c>
      <c r="U21" s="82">
        <f t="shared" si="19"/>
        <v>0</v>
      </c>
      <c r="V21" s="90"/>
      <c r="W21" s="150"/>
      <c r="X21" s="381"/>
      <c r="AA21" s="323">
        <f t="shared" si="7"/>
        <v>0</v>
      </c>
    </row>
    <row r="22" spans="1:27" ht="32.25" customHeight="1" thickTop="1" x14ac:dyDescent="0.3">
      <c r="A22" s="354"/>
      <c r="B22" s="336"/>
      <c r="C22" s="376" t="s">
        <v>118</v>
      </c>
      <c r="D22" s="377"/>
      <c r="E22" s="378"/>
      <c r="F22" s="61" t="str">
        <f t="shared" si="14"/>
        <v/>
      </c>
      <c r="G22" s="62"/>
      <c r="H22" s="63"/>
      <c r="I22" s="64" t="b">
        <v>0</v>
      </c>
      <c r="J22" s="65" t="b">
        <f t="shared" si="15"/>
        <v>1</v>
      </c>
      <c r="K22" s="66">
        <f t="shared" si="16"/>
        <v>10</v>
      </c>
      <c r="L22" s="176"/>
      <c r="M22" s="157"/>
      <c r="N22" s="162"/>
      <c r="O22" s="67"/>
      <c r="P22" s="176">
        <v>1</v>
      </c>
      <c r="Q22" s="157">
        <v>1</v>
      </c>
      <c r="R22" s="162">
        <v>1</v>
      </c>
      <c r="S22" s="67">
        <f t="shared" si="17"/>
        <v>1</v>
      </c>
      <c r="T22" s="68">
        <f t="shared" si="18"/>
        <v>1</v>
      </c>
      <c r="U22" s="68">
        <f t="shared" si="19"/>
        <v>0</v>
      </c>
      <c r="V22" s="69"/>
      <c r="W22" s="224"/>
      <c r="X22" s="403"/>
      <c r="AA22" s="323">
        <f t="shared" si="7"/>
        <v>0</v>
      </c>
    </row>
    <row r="23" spans="1:27" ht="32.25" customHeight="1" x14ac:dyDescent="0.3">
      <c r="A23" s="354"/>
      <c r="B23" s="336"/>
      <c r="C23" s="434" t="s">
        <v>119</v>
      </c>
      <c r="D23" s="372"/>
      <c r="E23" s="373"/>
      <c r="F23" s="70" t="str">
        <f t="shared" si="14"/>
        <v/>
      </c>
      <c r="G23" s="71"/>
      <c r="H23" s="72"/>
      <c r="I23" s="73" t="b">
        <v>0</v>
      </c>
      <c r="J23" s="74" t="b">
        <f t="shared" si="15"/>
        <v>1</v>
      </c>
      <c r="K23" s="74">
        <f t="shared" si="16"/>
        <v>10</v>
      </c>
      <c r="L23" s="169"/>
      <c r="M23" s="158"/>
      <c r="N23" s="163"/>
      <c r="O23" s="75"/>
      <c r="P23" s="169">
        <v>1</v>
      </c>
      <c r="Q23" s="158">
        <v>1</v>
      </c>
      <c r="R23" s="163">
        <v>1</v>
      </c>
      <c r="S23" s="75">
        <f t="shared" si="17"/>
        <v>1</v>
      </c>
      <c r="T23" s="76">
        <f t="shared" si="18"/>
        <v>1</v>
      </c>
      <c r="U23" s="76">
        <f t="shared" si="19"/>
        <v>0</v>
      </c>
      <c r="V23" s="77"/>
      <c r="W23" s="85"/>
      <c r="X23" s="405"/>
      <c r="AA23" s="323">
        <f t="shared" si="7"/>
        <v>0</v>
      </c>
    </row>
    <row r="24" spans="1:27" ht="32.25" customHeight="1" thickBot="1" x14ac:dyDescent="0.35">
      <c r="A24" s="355"/>
      <c r="B24" s="345"/>
      <c r="C24" s="397" t="s">
        <v>156</v>
      </c>
      <c r="D24" s="398"/>
      <c r="E24" s="399"/>
      <c r="F24" s="122" t="str">
        <f t="shared" si="14"/>
        <v/>
      </c>
      <c r="G24" s="225"/>
      <c r="H24" s="146"/>
      <c r="I24" s="125" t="b">
        <v>0</v>
      </c>
      <c r="J24" s="126" t="b">
        <f t="shared" si="15"/>
        <v>1</v>
      </c>
      <c r="K24" s="126">
        <f t="shared" si="16"/>
        <v>10</v>
      </c>
      <c r="L24" s="170"/>
      <c r="M24" s="160"/>
      <c r="N24" s="165"/>
      <c r="O24" s="127"/>
      <c r="P24" s="170">
        <v>1</v>
      </c>
      <c r="Q24" s="160">
        <v>1</v>
      </c>
      <c r="R24" s="165">
        <v>1</v>
      </c>
      <c r="S24" s="127">
        <f t="shared" si="17"/>
        <v>1</v>
      </c>
      <c r="T24" s="128">
        <f t="shared" si="18"/>
        <v>1</v>
      </c>
      <c r="U24" s="128">
        <f t="shared" si="19"/>
        <v>0</v>
      </c>
      <c r="V24" s="129"/>
      <c r="W24" s="225"/>
      <c r="X24" s="418"/>
      <c r="AA24" s="323">
        <f t="shared" si="7"/>
        <v>0</v>
      </c>
    </row>
    <row r="25" spans="1:27" ht="36.75" customHeight="1" thickBot="1" x14ac:dyDescent="0.35">
      <c r="A25" s="382" t="s">
        <v>97</v>
      </c>
      <c r="B25" s="383"/>
      <c r="C25" s="384"/>
      <c r="D25" s="384"/>
      <c r="E25" s="384"/>
      <c r="F25" s="384"/>
      <c r="G25" s="384"/>
      <c r="H25" s="384"/>
      <c r="I25" s="384"/>
      <c r="J25" s="384"/>
      <c r="K25" s="384"/>
      <c r="L25" s="384"/>
      <c r="M25" s="384"/>
      <c r="N25" s="384"/>
      <c r="O25" s="384"/>
      <c r="P25" s="384"/>
      <c r="Q25" s="384"/>
      <c r="R25" s="384"/>
      <c r="S25" s="384"/>
      <c r="T25" s="384"/>
      <c r="U25" s="384"/>
      <c r="V25" s="384"/>
      <c r="W25" s="384"/>
      <c r="X25" s="385"/>
      <c r="AA25" s="323">
        <f t="shared" si="7"/>
        <v>0</v>
      </c>
    </row>
    <row r="26" spans="1:27" ht="32.25" customHeight="1" thickBot="1" x14ac:dyDescent="0.35">
      <c r="A26" s="136" t="s">
        <v>68</v>
      </c>
      <c r="B26" s="337"/>
      <c r="C26" s="400" t="s">
        <v>96</v>
      </c>
      <c r="D26" s="401"/>
      <c r="E26" s="402"/>
      <c r="F26" s="27" t="str">
        <f t="shared" si="14"/>
        <v/>
      </c>
      <c r="G26" s="204"/>
      <c r="H26" s="57"/>
      <c r="I26" s="16" t="b">
        <v>0</v>
      </c>
      <c r="J26" s="19" t="b">
        <f t="shared" si="15"/>
        <v>1</v>
      </c>
      <c r="K26" s="19">
        <f t="shared" si="16"/>
        <v>10</v>
      </c>
      <c r="L26" s="205"/>
      <c r="M26" s="206"/>
      <c r="N26" s="161"/>
      <c r="O26" s="28"/>
      <c r="P26" s="35">
        <f>+IF(OR($E$7=1,$E$7=2),1,10)</f>
        <v>1</v>
      </c>
      <c r="Q26" s="36">
        <f>+IF(OR($E$7=1,$E$7=2),1,10)</f>
        <v>1</v>
      </c>
      <c r="R26" s="37">
        <f>+IF(OR($E$7=1,$E$7=2),1,10)</f>
        <v>1</v>
      </c>
      <c r="S26" s="28">
        <f t="shared" si="17"/>
        <v>1</v>
      </c>
      <c r="T26" s="29">
        <f t="shared" si="18"/>
        <v>1</v>
      </c>
      <c r="U26" s="29" t="str">
        <f>++IF($E$7=3,+IF(T26=1,0,1),"")</f>
        <v/>
      </c>
      <c r="V26" s="207" t="str">
        <f t="shared" ref="V26:V87" si="28">+IF(U26&gt;0,U26,IF(T26&gt;0,T26*-1,""))</f>
        <v/>
      </c>
      <c r="W26" s="204"/>
      <c r="X26" s="59"/>
      <c r="AA26" s="323">
        <f t="shared" si="7"/>
        <v>0</v>
      </c>
    </row>
    <row r="27" spans="1:27" ht="32.25" customHeight="1" thickTop="1" x14ac:dyDescent="0.3">
      <c r="A27" s="416" t="s">
        <v>69</v>
      </c>
      <c r="B27" s="332"/>
      <c r="C27" s="376" t="s">
        <v>37</v>
      </c>
      <c r="D27" s="377"/>
      <c r="E27" s="378"/>
      <c r="F27" s="102" t="str">
        <f>F28</f>
        <v/>
      </c>
      <c r="G27" s="103" t="s">
        <v>6</v>
      </c>
      <c r="H27" s="104" t="s">
        <v>6</v>
      </c>
      <c r="I27" s="64" t="b">
        <v>1</v>
      </c>
      <c r="J27" s="65" t="b">
        <f t="shared" si="15"/>
        <v>0</v>
      </c>
      <c r="K27" s="66">
        <f t="shared" si="16"/>
        <v>11</v>
      </c>
      <c r="L27" s="176"/>
      <c r="M27" s="157"/>
      <c r="N27" s="162"/>
      <c r="O27" s="67"/>
      <c r="P27" s="35">
        <f t="shared" ref="P27:R32" si="29">+IF(OR($E$7=1,$E$7=2),1,10)</f>
        <v>1</v>
      </c>
      <c r="Q27" s="36">
        <f t="shared" si="29"/>
        <v>1</v>
      </c>
      <c r="R27" s="37">
        <f t="shared" si="29"/>
        <v>1</v>
      </c>
      <c r="S27" s="67">
        <f t="shared" si="17"/>
        <v>1</v>
      </c>
      <c r="T27" s="29">
        <f>+SUM(T28:T30)</f>
        <v>3</v>
      </c>
      <c r="U27" s="29">
        <f>+SUM(U28:U30)</f>
        <v>0</v>
      </c>
      <c r="V27" s="324">
        <f>+IF(AND(S27&gt;1,T27=0),1,0)</f>
        <v>0</v>
      </c>
      <c r="W27" s="513"/>
      <c r="X27" s="530" t="s">
        <v>157</v>
      </c>
      <c r="AA27" s="323">
        <f t="shared" si="7"/>
        <v>0</v>
      </c>
    </row>
    <row r="28" spans="1:27" ht="38.25" customHeight="1" x14ac:dyDescent="0.3">
      <c r="A28" s="502"/>
      <c r="B28" s="340"/>
      <c r="C28" s="371" t="s">
        <v>94</v>
      </c>
      <c r="D28" s="372"/>
      <c r="E28" s="373"/>
      <c r="F28" s="70" t="str">
        <f t="shared" ref="F28:F29" si="30">+IF(S28=10,"demandé",IF(S28=5,"possible",IF(S28=0,"non autorisé","")))</f>
        <v/>
      </c>
      <c r="G28" s="71"/>
      <c r="H28" s="101"/>
      <c r="I28" s="73" t="b">
        <v>0</v>
      </c>
      <c r="J28" s="74" t="b">
        <f t="shared" ref="J28:J29" si="31">+IF(I28=TRUE,FALSE,TRUE)</f>
        <v>1</v>
      </c>
      <c r="K28" s="74">
        <f t="shared" ref="K28:K29" si="32">+IF(I28=TRUE,11,10)</f>
        <v>10</v>
      </c>
      <c r="L28" s="169"/>
      <c r="M28" s="158"/>
      <c r="N28" s="163"/>
      <c r="O28" s="75"/>
      <c r="P28" s="35">
        <f t="shared" si="29"/>
        <v>1</v>
      </c>
      <c r="Q28" s="36">
        <f t="shared" si="29"/>
        <v>1</v>
      </c>
      <c r="R28" s="37">
        <f t="shared" si="29"/>
        <v>1</v>
      </c>
      <c r="S28" s="75">
        <f t="shared" ref="S28:S29" si="33">+IF(E$4=0,"",IF(E$4=1,+(P28),IF(E$4=2,Q28,IF(E$4=3,R28,"1"))))</f>
        <v>1</v>
      </c>
      <c r="T28" s="29">
        <f t="shared" ref="T28:T38" si="34">+IF(K28&gt;S28,1,0)</f>
        <v>1</v>
      </c>
      <c r="U28" s="29" t="str">
        <f t="shared" ref="U28:U38" si="35">++IF($E$7=3,+IF(T28=1,0,1),"")</f>
        <v/>
      </c>
      <c r="V28" s="77"/>
      <c r="W28" s="514"/>
      <c r="X28" s="531"/>
      <c r="AA28" s="323">
        <f t="shared" si="7"/>
        <v>0</v>
      </c>
    </row>
    <row r="29" spans="1:27" ht="38.25" customHeight="1" x14ac:dyDescent="0.3">
      <c r="A29" s="502"/>
      <c r="B29" s="340"/>
      <c r="C29" s="371" t="s">
        <v>95</v>
      </c>
      <c r="D29" s="372"/>
      <c r="E29" s="373"/>
      <c r="F29" s="70" t="str">
        <f t="shared" si="30"/>
        <v/>
      </c>
      <c r="G29" s="71"/>
      <c r="H29" s="101"/>
      <c r="I29" s="73" t="b">
        <v>0</v>
      </c>
      <c r="J29" s="74" t="b">
        <f t="shared" si="31"/>
        <v>1</v>
      </c>
      <c r="K29" s="74">
        <f t="shared" si="32"/>
        <v>10</v>
      </c>
      <c r="L29" s="169"/>
      <c r="M29" s="158"/>
      <c r="N29" s="163"/>
      <c r="O29" s="75"/>
      <c r="P29" s="35">
        <f t="shared" si="29"/>
        <v>1</v>
      </c>
      <c r="Q29" s="36">
        <f t="shared" si="29"/>
        <v>1</v>
      </c>
      <c r="R29" s="37">
        <f t="shared" si="29"/>
        <v>1</v>
      </c>
      <c r="S29" s="75">
        <f t="shared" si="33"/>
        <v>1</v>
      </c>
      <c r="T29" s="29">
        <f t="shared" si="34"/>
        <v>1</v>
      </c>
      <c r="U29" s="29" t="str">
        <f t="shared" si="35"/>
        <v/>
      </c>
      <c r="V29" s="77"/>
      <c r="W29" s="514"/>
      <c r="X29" s="531"/>
      <c r="AA29" s="323">
        <f t="shared" si="7"/>
        <v>0</v>
      </c>
    </row>
    <row r="30" spans="1:27" ht="38.25" customHeight="1" thickBot="1" x14ac:dyDescent="0.35">
      <c r="A30" s="447"/>
      <c r="B30" s="340" t="s">
        <v>146</v>
      </c>
      <c r="C30" s="371" t="s">
        <v>38</v>
      </c>
      <c r="D30" s="372"/>
      <c r="E30" s="373"/>
      <c r="F30" s="70" t="str">
        <f t="shared" si="14"/>
        <v/>
      </c>
      <c r="G30" s="71"/>
      <c r="H30" s="101"/>
      <c r="I30" s="73" t="b">
        <v>0</v>
      </c>
      <c r="J30" s="74" t="b">
        <f t="shared" si="15"/>
        <v>1</v>
      </c>
      <c r="K30" s="74">
        <f t="shared" si="16"/>
        <v>10</v>
      </c>
      <c r="L30" s="169"/>
      <c r="M30" s="158"/>
      <c r="N30" s="163"/>
      <c r="O30" s="75"/>
      <c r="P30" s="35">
        <f t="shared" si="29"/>
        <v>1</v>
      </c>
      <c r="Q30" s="36">
        <f t="shared" si="29"/>
        <v>1</v>
      </c>
      <c r="R30" s="37">
        <f t="shared" si="29"/>
        <v>1</v>
      </c>
      <c r="S30" s="75">
        <f t="shared" si="17"/>
        <v>1</v>
      </c>
      <c r="T30" s="29">
        <f t="shared" si="34"/>
        <v>1</v>
      </c>
      <c r="U30" s="29" t="str">
        <f t="shared" si="35"/>
        <v/>
      </c>
      <c r="V30" s="77"/>
      <c r="W30" s="515"/>
      <c r="X30" s="532"/>
      <c r="AA30" s="323">
        <f t="shared" si="7"/>
        <v>0</v>
      </c>
    </row>
    <row r="31" spans="1:27" ht="228.75" customHeight="1" thickTop="1" thickBot="1" x14ac:dyDescent="0.35">
      <c r="A31" s="21" t="s">
        <v>71</v>
      </c>
      <c r="B31" s="327"/>
      <c r="C31" s="430" t="s">
        <v>120</v>
      </c>
      <c r="D31" s="431"/>
      <c r="E31" s="432"/>
      <c r="F31" s="22" t="str">
        <f t="shared" si="14"/>
        <v/>
      </c>
      <c r="G31" s="11"/>
      <c r="H31" s="47"/>
      <c r="I31" s="12" t="b">
        <v>0</v>
      </c>
      <c r="J31" s="19" t="b">
        <f t="shared" si="15"/>
        <v>1</v>
      </c>
      <c r="K31" s="23">
        <f t="shared" si="16"/>
        <v>10</v>
      </c>
      <c r="L31" s="35"/>
      <c r="M31" s="36"/>
      <c r="N31" s="37"/>
      <c r="O31" s="20"/>
      <c r="P31" s="35">
        <f t="shared" si="29"/>
        <v>1</v>
      </c>
      <c r="Q31" s="36">
        <f t="shared" si="29"/>
        <v>1</v>
      </c>
      <c r="R31" s="37">
        <f t="shared" si="29"/>
        <v>1</v>
      </c>
      <c r="S31" s="20">
        <f t="shared" si="17"/>
        <v>1</v>
      </c>
      <c r="T31" s="29">
        <f t="shared" si="34"/>
        <v>1</v>
      </c>
      <c r="U31" s="29" t="str">
        <f t="shared" si="35"/>
        <v/>
      </c>
      <c r="V31" s="17" t="str">
        <f t="shared" si="28"/>
        <v/>
      </c>
      <c r="W31" s="11"/>
      <c r="X31" s="353" t="s">
        <v>152</v>
      </c>
      <c r="AA31" s="323">
        <f t="shared" si="7"/>
        <v>0</v>
      </c>
    </row>
    <row r="32" spans="1:27" ht="32.25" customHeight="1" thickTop="1" thickBot="1" x14ac:dyDescent="0.35">
      <c r="A32" s="26" t="s">
        <v>70</v>
      </c>
      <c r="B32" s="336"/>
      <c r="C32" s="430" t="s">
        <v>121</v>
      </c>
      <c r="D32" s="431"/>
      <c r="E32" s="432"/>
      <c r="F32" s="22" t="str">
        <f t="shared" si="14"/>
        <v/>
      </c>
      <c r="G32" s="14"/>
      <c r="H32" s="48"/>
      <c r="I32" s="12" t="b">
        <v>0</v>
      </c>
      <c r="J32" s="19" t="b">
        <f t="shared" si="15"/>
        <v>1</v>
      </c>
      <c r="K32" s="23">
        <f t="shared" si="16"/>
        <v>10</v>
      </c>
      <c r="L32" s="35"/>
      <c r="M32" s="36"/>
      <c r="N32" s="37"/>
      <c r="O32" s="20"/>
      <c r="P32" s="35">
        <f t="shared" si="29"/>
        <v>1</v>
      </c>
      <c r="Q32" s="36">
        <f t="shared" si="29"/>
        <v>1</v>
      </c>
      <c r="R32" s="37">
        <f t="shared" si="29"/>
        <v>1</v>
      </c>
      <c r="S32" s="20">
        <f t="shared" si="17"/>
        <v>1</v>
      </c>
      <c r="T32" s="29">
        <f t="shared" si="34"/>
        <v>1</v>
      </c>
      <c r="U32" s="29" t="str">
        <f t="shared" si="35"/>
        <v/>
      </c>
      <c r="V32" s="31" t="str">
        <f t="shared" si="28"/>
        <v/>
      </c>
      <c r="W32" s="13"/>
      <c r="X32" s="32"/>
      <c r="AA32" s="323">
        <f t="shared" si="7"/>
        <v>0</v>
      </c>
    </row>
    <row r="33" spans="1:29" ht="32.25" customHeight="1" thickTop="1" x14ac:dyDescent="0.3">
      <c r="A33" s="416" t="s">
        <v>68</v>
      </c>
      <c r="B33" s="344"/>
      <c r="C33" s="376" t="s">
        <v>39</v>
      </c>
      <c r="D33" s="377"/>
      <c r="E33" s="378"/>
      <c r="F33" s="61" t="str">
        <f t="shared" si="14"/>
        <v/>
      </c>
      <c r="G33" s="62"/>
      <c r="H33" s="63"/>
      <c r="I33" s="64" t="b">
        <v>0</v>
      </c>
      <c r="J33" s="65" t="b">
        <f t="shared" si="15"/>
        <v>1</v>
      </c>
      <c r="K33" s="66">
        <f t="shared" si="16"/>
        <v>10</v>
      </c>
      <c r="L33" s="176"/>
      <c r="M33" s="157"/>
      <c r="N33" s="162"/>
      <c r="O33" s="67"/>
      <c r="P33" s="35">
        <f>+IF(OR($E$7=1,$E$7=2),1,10)</f>
        <v>1</v>
      </c>
      <c r="Q33" s="36">
        <f>+IF(OR($E$7=1,$E$7=2),1,10)</f>
        <v>1</v>
      </c>
      <c r="R33" s="37">
        <f>+IF(OR($E$7=1,$E$7=2),1,10)</f>
        <v>1</v>
      </c>
      <c r="S33" s="67">
        <f t="shared" si="17"/>
        <v>1</v>
      </c>
      <c r="T33" s="29">
        <f t="shared" si="34"/>
        <v>1</v>
      </c>
      <c r="U33" s="29" t="str">
        <f t="shared" si="35"/>
        <v/>
      </c>
      <c r="V33" s="69" t="str">
        <f t="shared" si="28"/>
        <v/>
      </c>
      <c r="W33" s="149"/>
      <c r="X33" s="403"/>
      <c r="AA33" s="323">
        <f t="shared" si="7"/>
        <v>0</v>
      </c>
    </row>
    <row r="34" spans="1:29" ht="32.25" customHeight="1" thickBot="1" x14ac:dyDescent="0.35">
      <c r="A34" s="486"/>
      <c r="B34" s="345"/>
      <c r="C34" s="433" t="s">
        <v>40</v>
      </c>
      <c r="D34" s="422"/>
      <c r="E34" s="423"/>
      <c r="F34" s="87" t="str">
        <f t="shared" si="14"/>
        <v/>
      </c>
      <c r="G34" s="123"/>
      <c r="H34" s="124"/>
      <c r="I34" s="125" t="b">
        <v>0</v>
      </c>
      <c r="J34" s="126" t="b">
        <f t="shared" si="15"/>
        <v>1</v>
      </c>
      <c r="K34" s="126">
        <f t="shared" si="16"/>
        <v>10</v>
      </c>
      <c r="L34" s="170"/>
      <c r="M34" s="160"/>
      <c r="N34" s="165"/>
      <c r="O34" s="127"/>
      <c r="P34" s="348">
        <f t="shared" ref="P34:R38" si="36">+IF(OR($E$7=1,$E$7=2),1,10)</f>
        <v>1</v>
      </c>
      <c r="Q34" s="349">
        <f t="shared" si="36"/>
        <v>1</v>
      </c>
      <c r="R34" s="350">
        <f t="shared" si="36"/>
        <v>1</v>
      </c>
      <c r="S34" s="127">
        <f t="shared" si="17"/>
        <v>1</v>
      </c>
      <c r="T34" s="351">
        <f t="shared" si="34"/>
        <v>1</v>
      </c>
      <c r="U34" s="351" t="str">
        <f t="shared" si="35"/>
        <v/>
      </c>
      <c r="V34" s="129" t="str">
        <f t="shared" si="28"/>
        <v/>
      </c>
      <c r="W34" s="123"/>
      <c r="X34" s="435"/>
      <c r="AA34" s="323">
        <f t="shared" si="7"/>
        <v>0</v>
      </c>
    </row>
    <row r="35" spans="1:29" s="40" customFormat="1" ht="63" customHeight="1" x14ac:dyDescent="0.3">
      <c r="A35" s="511" t="s">
        <v>122</v>
      </c>
      <c r="B35" s="336"/>
      <c r="C35" s="503" t="s">
        <v>101</v>
      </c>
      <c r="D35" s="504"/>
      <c r="E35" s="505"/>
      <c r="F35" s="70" t="str">
        <f t="shared" ref="F35:F38" si="37">+IF(S35=10,"demandé",IF(S35=5,"possible",IF(S35=0,"non autorisé","")))</f>
        <v/>
      </c>
      <c r="G35" s="320"/>
      <c r="H35" s="346"/>
      <c r="I35" s="143" t="b">
        <v>0</v>
      </c>
      <c r="J35" s="65" t="b">
        <f t="shared" si="15"/>
        <v>1</v>
      </c>
      <c r="K35" s="65">
        <f t="shared" ref="K35:K38" si="38">+IF(I35=TRUE,11,10)</f>
        <v>10</v>
      </c>
      <c r="L35" s="178"/>
      <c r="M35" s="173"/>
      <c r="N35" s="168"/>
      <c r="O35" s="144"/>
      <c r="P35" s="205">
        <f t="shared" si="36"/>
        <v>1</v>
      </c>
      <c r="Q35" s="206">
        <f t="shared" si="36"/>
        <v>1</v>
      </c>
      <c r="R35" s="161">
        <f t="shared" si="36"/>
        <v>1</v>
      </c>
      <c r="S35" s="144">
        <f t="shared" ref="S35:S38" si="39">+IF(E$4=0,"",IF(E$4=1,+(P35),IF(E$4=2,Q35,IF(E$4=3,R35,"1"))))</f>
        <v>1</v>
      </c>
      <c r="T35" s="29">
        <f t="shared" si="34"/>
        <v>1</v>
      </c>
      <c r="U35" s="29" t="str">
        <f t="shared" si="35"/>
        <v/>
      </c>
      <c r="V35" s="347" t="str">
        <f t="shared" si="28"/>
        <v/>
      </c>
      <c r="W35" s="155"/>
      <c r="X35" s="405"/>
      <c r="AA35" s="323">
        <f t="shared" si="7"/>
        <v>0</v>
      </c>
    </row>
    <row r="36" spans="1:29" s="40" customFormat="1" ht="56.25" customHeight="1" x14ac:dyDescent="0.3">
      <c r="A36" s="511"/>
      <c r="B36" s="336"/>
      <c r="C36" s="424" t="s">
        <v>100</v>
      </c>
      <c r="D36" s="506"/>
      <c r="E36" s="507"/>
      <c r="F36" s="70" t="str">
        <f t="shared" ref="F36" si="40">+IF(S36=10,"demandé",IF(S36=5,"possible",IF(S36=0,"non autorisé","")))</f>
        <v/>
      </c>
      <c r="G36" s="71"/>
      <c r="H36" s="72"/>
      <c r="I36" s="73" t="b">
        <v>0</v>
      </c>
      <c r="J36" s="74" t="b">
        <f t="shared" si="15"/>
        <v>1</v>
      </c>
      <c r="K36" s="74">
        <f t="shared" ref="K36" si="41">+IF(I36=TRUE,11,10)</f>
        <v>10</v>
      </c>
      <c r="L36" s="169"/>
      <c r="M36" s="158"/>
      <c r="N36" s="163"/>
      <c r="O36" s="75"/>
      <c r="P36" s="35">
        <f t="shared" si="36"/>
        <v>1</v>
      </c>
      <c r="Q36" s="36">
        <f t="shared" si="36"/>
        <v>1</v>
      </c>
      <c r="R36" s="37">
        <f t="shared" si="36"/>
        <v>1</v>
      </c>
      <c r="S36" s="75">
        <f t="shared" ref="S36" si="42">+IF(E$4=0,"",IF(E$4=1,+(P36),IF(E$4=2,Q36,IF(E$4=3,R36,"1"))))</f>
        <v>1</v>
      </c>
      <c r="T36" s="29">
        <f t="shared" ref="T36" si="43">+IF(K36&gt;S36,1,0)</f>
        <v>1</v>
      </c>
      <c r="U36" s="29" t="str">
        <f t="shared" ref="U36" si="44">++IF($E$7=3,+IF(T36=1,0,1),"")</f>
        <v/>
      </c>
      <c r="V36" s="77" t="str">
        <f t="shared" ref="V36" si="45">+IF(U36&gt;0,U36,IF(T36&gt;0,T36*-1,""))</f>
        <v/>
      </c>
      <c r="W36" s="71"/>
      <c r="X36" s="405"/>
      <c r="AA36" s="323">
        <f t="shared" si="7"/>
        <v>0</v>
      </c>
    </row>
    <row r="37" spans="1:29" s="40" customFormat="1" ht="56.25" customHeight="1" x14ac:dyDescent="0.3">
      <c r="A37" s="502"/>
      <c r="B37" s="333"/>
      <c r="C37" s="424" t="s">
        <v>52</v>
      </c>
      <c r="D37" s="506"/>
      <c r="E37" s="507"/>
      <c r="F37" s="70" t="str">
        <f t="shared" si="37"/>
        <v/>
      </c>
      <c r="G37" s="71"/>
      <c r="H37" s="72"/>
      <c r="I37" s="73" t="b">
        <v>0</v>
      </c>
      <c r="J37" s="74" t="b">
        <f t="shared" si="15"/>
        <v>1</v>
      </c>
      <c r="K37" s="74">
        <f t="shared" si="38"/>
        <v>10</v>
      </c>
      <c r="L37" s="169"/>
      <c r="M37" s="158"/>
      <c r="N37" s="163"/>
      <c r="O37" s="75"/>
      <c r="P37" s="35">
        <f t="shared" si="36"/>
        <v>1</v>
      </c>
      <c r="Q37" s="36">
        <f t="shared" si="36"/>
        <v>1</v>
      </c>
      <c r="R37" s="37">
        <f t="shared" si="36"/>
        <v>1</v>
      </c>
      <c r="S37" s="75">
        <f t="shared" si="39"/>
        <v>1</v>
      </c>
      <c r="T37" s="29">
        <f t="shared" si="34"/>
        <v>1</v>
      </c>
      <c r="U37" s="29" t="str">
        <f t="shared" si="35"/>
        <v/>
      </c>
      <c r="V37" s="77" t="str">
        <f t="shared" si="28"/>
        <v/>
      </c>
      <c r="W37" s="71"/>
      <c r="X37" s="405"/>
      <c r="AA37" s="323">
        <f t="shared" si="7"/>
        <v>0</v>
      </c>
    </row>
    <row r="38" spans="1:29" s="41" customFormat="1" ht="59.25" customHeight="1" thickBot="1" x14ac:dyDescent="0.35">
      <c r="A38" s="417"/>
      <c r="B38" s="342"/>
      <c r="C38" s="508" t="s">
        <v>53</v>
      </c>
      <c r="D38" s="509"/>
      <c r="E38" s="510"/>
      <c r="F38" s="122" t="str">
        <f t="shared" si="37"/>
        <v/>
      </c>
      <c r="G38" s="123"/>
      <c r="H38" s="124"/>
      <c r="I38" s="125" t="b">
        <v>0</v>
      </c>
      <c r="J38" s="126" t="b">
        <f t="shared" si="15"/>
        <v>1</v>
      </c>
      <c r="K38" s="126">
        <f t="shared" si="38"/>
        <v>10</v>
      </c>
      <c r="L38" s="170"/>
      <c r="M38" s="160"/>
      <c r="N38" s="165"/>
      <c r="O38" s="127"/>
      <c r="P38" s="35">
        <f t="shared" si="36"/>
        <v>1</v>
      </c>
      <c r="Q38" s="36">
        <f t="shared" si="36"/>
        <v>1</v>
      </c>
      <c r="R38" s="37">
        <f t="shared" si="36"/>
        <v>1</v>
      </c>
      <c r="S38" s="127">
        <f t="shared" si="39"/>
        <v>1</v>
      </c>
      <c r="T38" s="29">
        <f t="shared" si="34"/>
        <v>1</v>
      </c>
      <c r="U38" s="29" t="str">
        <f t="shared" si="35"/>
        <v/>
      </c>
      <c r="V38" s="129" t="str">
        <f t="shared" si="28"/>
        <v/>
      </c>
      <c r="W38" s="123"/>
      <c r="X38" s="418"/>
      <c r="AA38" s="323">
        <f t="shared" si="7"/>
        <v>0</v>
      </c>
    </row>
    <row r="39" spans="1:29" ht="36.75" customHeight="1" thickBot="1" x14ac:dyDescent="0.35">
      <c r="A39" s="382" t="s">
        <v>24</v>
      </c>
      <c r="B39" s="383"/>
      <c r="C39" s="384"/>
      <c r="D39" s="384"/>
      <c r="E39" s="384"/>
      <c r="F39" s="384"/>
      <c r="G39" s="384"/>
      <c r="H39" s="384"/>
      <c r="I39" s="384"/>
      <c r="J39" s="384"/>
      <c r="K39" s="384"/>
      <c r="L39" s="384"/>
      <c r="M39" s="384"/>
      <c r="N39" s="384"/>
      <c r="O39" s="384"/>
      <c r="P39" s="384"/>
      <c r="Q39" s="384"/>
      <c r="R39" s="384"/>
      <c r="S39" s="384"/>
      <c r="T39" s="384"/>
      <c r="U39" s="384"/>
      <c r="V39" s="384"/>
      <c r="W39" s="384"/>
      <c r="X39" s="385"/>
      <c r="AA39" s="323">
        <f t="shared" si="7"/>
        <v>0</v>
      </c>
    </row>
    <row r="40" spans="1:29" ht="45" customHeight="1" thickBot="1" x14ac:dyDescent="0.35">
      <c r="A40" s="229" t="s">
        <v>72</v>
      </c>
      <c r="B40" s="337"/>
      <c r="C40" s="400" t="s">
        <v>63</v>
      </c>
      <c r="D40" s="516"/>
      <c r="E40" s="517"/>
      <c r="F40" s="27" t="str">
        <f>+IF(S40=10,"demandé",IF(S40=5,"possible",IF(S40=0,"non autorisé","")))</f>
        <v>demandé</v>
      </c>
      <c r="G40" s="56"/>
      <c r="H40" s="57"/>
      <c r="I40" s="16" t="b">
        <v>0</v>
      </c>
      <c r="J40" s="96" t="b">
        <f t="shared" si="15"/>
        <v>1</v>
      </c>
      <c r="K40" s="19">
        <f>+IF(I40=TRUE,11,10)</f>
        <v>10</v>
      </c>
      <c r="L40" s="205"/>
      <c r="M40" s="206"/>
      <c r="N40" s="161"/>
      <c r="O40" s="28"/>
      <c r="P40" s="205">
        <v>10</v>
      </c>
      <c r="Q40" s="206">
        <v>10</v>
      </c>
      <c r="R40" s="161">
        <v>10</v>
      </c>
      <c r="S40" s="28">
        <f>+IF(E$4=0,"",IF(E$4=1,+(P40),IF(E$4=2,Q40,IF(E$4=3,R40,"1"))))</f>
        <v>10</v>
      </c>
      <c r="T40" s="29">
        <f>+IF(K40&gt;S40,1,0)</f>
        <v>0</v>
      </c>
      <c r="U40" s="29">
        <f>+IF(T40=1,0,1)</f>
        <v>1</v>
      </c>
      <c r="V40" s="58">
        <f t="shared" ref="V40" si="46">+IF(U40&gt;0,U40,IF(T40&gt;0,T40*-1,""))</f>
        <v>1</v>
      </c>
      <c r="W40" s="56"/>
      <c r="X40" s="59" t="s">
        <v>123</v>
      </c>
      <c r="AA40" s="323">
        <f t="shared" si="7"/>
        <v>1</v>
      </c>
    </row>
    <row r="41" spans="1:29" ht="63" x14ac:dyDescent="0.3">
      <c r="A41" s="91" t="s">
        <v>73</v>
      </c>
      <c r="B41" s="338"/>
      <c r="C41" s="490" t="s">
        <v>124</v>
      </c>
      <c r="D41" s="491"/>
      <c r="E41" s="492"/>
      <c r="F41" s="92" t="str">
        <f t="shared" si="14"/>
        <v>demandé</v>
      </c>
      <c r="G41" s="93"/>
      <c r="H41" s="94"/>
      <c r="I41" s="95" t="b">
        <v>0</v>
      </c>
      <c r="J41" s="96" t="b">
        <f t="shared" si="15"/>
        <v>1</v>
      </c>
      <c r="K41" s="96">
        <f t="shared" si="16"/>
        <v>10</v>
      </c>
      <c r="L41" s="174"/>
      <c r="M41" s="171"/>
      <c r="N41" s="166"/>
      <c r="O41" s="97"/>
      <c r="P41" s="174">
        <v>10</v>
      </c>
      <c r="Q41" s="171">
        <v>10</v>
      </c>
      <c r="R41" s="166">
        <v>10</v>
      </c>
      <c r="S41" s="97">
        <f t="shared" si="17"/>
        <v>10</v>
      </c>
      <c r="T41" s="98">
        <f t="shared" si="18"/>
        <v>0</v>
      </c>
      <c r="U41" s="98">
        <f t="shared" si="19"/>
        <v>1</v>
      </c>
      <c r="V41" s="99">
        <f t="shared" si="28"/>
        <v>1</v>
      </c>
      <c r="W41" s="93"/>
      <c r="X41" s="100" t="s">
        <v>125</v>
      </c>
      <c r="AA41" s="323">
        <f t="shared" si="7"/>
        <v>1</v>
      </c>
    </row>
    <row r="42" spans="1:29" ht="113.25" customHeight="1" x14ac:dyDescent="0.3">
      <c r="A42" s="231" t="s">
        <v>74</v>
      </c>
      <c r="B42" s="339"/>
      <c r="C42" s="493" t="s">
        <v>127</v>
      </c>
      <c r="D42" s="494"/>
      <c r="E42" s="495"/>
      <c r="F42" s="232" t="str">
        <f t="shared" si="14"/>
        <v>demandé</v>
      </c>
      <c r="G42" s="233"/>
      <c r="H42" s="234"/>
      <c r="I42" s="235" t="b">
        <v>0</v>
      </c>
      <c r="J42" s="236" t="b">
        <f t="shared" si="15"/>
        <v>1</v>
      </c>
      <c r="K42" s="236">
        <f t="shared" si="16"/>
        <v>10</v>
      </c>
      <c r="L42" s="237"/>
      <c r="M42" s="238"/>
      <c r="N42" s="239"/>
      <c r="O42" s="240"/>
      <c r="P42" s="237">
        <v>10</v>
      </c>
      <c r="Q42" s="238">
        <v>10</v>
      </c>
      <c r="R42" s="239">
        <v>10</v>
      </c>
      <c r="S42" s="240">
        <f t="shared" si="17"/>
        <v>10</v>
      </c>
      <c r="T42" s="241">
        <f t="shared" si="18"/>
        <v>0</v>
      </c>
      <c r="U42" s="241">
        <f t="shared" si="19"/>
        <v>1</v>
      </c>
      <c r="V42" s="242">
        <f t="shared" si="28"/>
        <v>1</v>
      </c>
      <c r="W42" s="243"/>
      <c r="X42" s="130" t="s">
        <v>158</v>
      </c>
      <c r="Y42" s="244"/>
      <c r="Z42" s="244"/>
      <c r="AA42" s="323">
        <f t="shared" si="7"/>
        <v>1</v>
      </c>
      <c r="AB42" s="244"/>
      <c r="AC42" s="244"/>
    </row>
    <row r="43" spans="1:29" ht="63.75" customHeight="1" x14ac:dyDescent="0.3">
      <c r="A43" s="245" t="s">
        <v>80</v>
      </c>
      <c r="B43" s="352"/>
      <c r="C43" s="544" t="s">
        <v>159</v>
      </c>
      <c r="D43" s="545"/>
      <c r="E43" s="546"/>
      <c r="F43" s="246" t="str">
        <f t="shared" si="14"/>
        <v>demandé</v>
      </c>
      <c r="G43" s="247"/>
      <c r="H43" s="248"/>
      <c r="I43" s="249" t="b">
        <v>0</v>
      </c>
      <c r="J43" s="250" t="b">
        <f t="shared" ref="J43" si="47">+IF(I43=TRUE,FALSE,TRUE)</f>
        <v>1</v>
      </c>
      <c r="K43" s="250">
        <f t="shared" ref="K43" si="48">+IF(I43=TRUE,11,10)</f>
        <v>10</v>
      </c>
      <c r="L43" s="251"/>
      <c r="M43" s="252"/>
      <c r="N43" s="253"/>
      <c r="O43" s="254"/>
      <c r="P43" s="251">
        <v>10</v>
      </c>
      <c r="Q43" s="252">
        <v>10</v>
      </c>
      <c r="R43" s="253">
        <v>10</v>
      </c>
      <c r="S43" s="254">
        <f t="shared" ref="S43" si="49">+IF(E$4=0,"",IF(E$4=1,+(P43),IF(E$4=2,Q43,IF(E$4=3,R43,"1"))))</f>
        <v>10</v>
      </c>
      <c r="T43" s="255">
        <f t="shared" ref="T43" si="50">+IF(K43&gt;S43,1,0)</f>
        <v>0</v>
      </c>
      <c r="U43" s="255">
        <f t="shared" ref="U43" si="51">+IF(T43=1,0,1)</f>
        <v>1</v>
      </c>
      <c r="V43" s="256">
        <f t="shared" si="28"/>
        <v>1</v>
      </c>
      <c r="W43" s="257"/>
      <c r="X43" s="258" t="s">
        <v>126</v>
      </c>
      <c r="Y43" s="244"/>
      <c r="Z43" s="244"/>
      <c r="AA43" s="323">
        <f t="shared" si="7"/>
        <v>1</v>
      </c>
      <c r="AB43" s="244"/>
      <c r="AC43" s="244"/>
    </row>
    <row r="44" spans="1:29" ht="63" customHeight="1" x14ac:dyDescent="0.3">
      <c r="A44" s="542" t="s">
        <v>75</v>
      </c>
      <c r="B44" s="336"/>
      <c r="C44" s="496" t="s">
        <v>102</v>
      </c>
      <c r="D44" s="497"/>
      <c r="E44" s="498"/>
      <c r="F44" s="315" t="str">
        <f>+IF(S44=1,"demandé",IF(S44=5,"possible",IF(S44=0,"non autorisé","")))</f>
        <v>demandé</v>
      </c>
      <c r="G44" s="316" t="s">
        <v>6</v>
      </c>
      <c r="H44" s="317" t="s">
        <v>6</v>
      </c>
      <c r="I44" s="212" t="b">
        <v>1</v>
      </c>
      <c r="J44" s="214" t="b">
        <f t="shared" si="15"/>
        <v>0</v>
      </c>
      <c r="K44" s="214">
        <f t="shared" si="16"/>
        <v>11</v>
      </c>
      <c r="L44" s="215"/>
      <c r="M44" s="216"/>
      <c r="N44" s="217"/>
      <c r="O44" s="318"/>
      <c r="P44" s="215">
        <v>1</v>
      </c>
      <c r="Q44" s="216">
        <v>1</v>
      </c>
      <c r="R44" s="217">
        <v>1</v>
      </c>
      <c r="S44" s="318">
        <f t="shared" si="17"/>
        <v>1</v>
      </c>
      <c r="T44" s="219">
        <f>+SUM(T45:T47)</f>
        <v>1</v>
      </c>
      <c r="U44" s="219">
        <f>+IF(T44&gt;2,0,+IF(SUM(U45:U49)&gt;1,1,0))</f>
        <v>1</v>
      </c>
      <c r="V44" s="220">
        <f>+IF(U44&gt;0,U44,IF(T44&gt;0,-1,""))</f>
        <v>1</v>
      </c>
      <c r="W44" s="319"/>
      <c r="X44" s="533" t="s">
        <v>161</v>
      </c>
      <c r="AA44" s="323">
        <f t="shared" si="7"/>
        <v>1</v>
      </c>
    </row>
    <row r="45" spans="1:29" ht="63" x14ac:dyDescent="0.3">
      <c r="A45" s="502"/>
      <c r="B45" s="333"/>
      <c r="C45" s="518" t="s">
        <v>160</v>
      </c>
      <c r="D45" s="519"/>
      <c r="E45" s="520"/>
      <c r="F45" s="182" t="str">
        <f t="shared" ref="F45" si="52">+IF(S45=10,"demandé",IF(S45=5,"possible",IF(S45=0,"non autorisé","")))</f>
        <v>demandé</v>
      </c>
      <c r="G45" s="183"/>
      <c r="H45" s="184"/>
      <c r="I45" s="185" t="b">
        <v>0</v>
      </c>
      <c r="J45" s="186" t="b">
        <f t="shared" si="15"/>
        <v>1</v>
      </c>
      <c r="K45" s="186">
        <f t="shared" si="16"/>
        <v>10</v>
      </c>
      <c r="L45" s="187"/>
      <c r="M45" s="188"/>
      <c r="N45" s="189"/>
      <c r="O45" s="190"/>
      <c r="P45" s="187">
        <v>10</v>
      </c>
      <c r="Q45" s="188">
        <v>10</v>
      </c>
      <c r="R45" s="189">
        <v>10</v>
      </c>
      <c r="S45" s="190">
        <f t="shared" si="17"/>
        <v>10</v>
      </c>
      <c r="T45" s="191">
        <f>+IF(K45&gt;S45,2,0)</f>
        <v>0</v>
      </c>
      <c r="U45" s="191">
        <f t="shared" si="19"/>
        <v>1</v>
      </c>
      <c r="V45" s="192"/>
      <c r="W45" s="313"/>
      <c r="X45" s="369"/>
      <c r="AA45" s="323">
        <f t="shared" si="7"/>
        <v>0</v>
      </c>
    </row>
    <row r="46" spans="1:29" ht="63" x14ac:dyDescent="0.3">
      <c r="A46" s="502"/>
      <c r="B46" s="333"/>
      <c r="C46" s="518" t="str">
        <f>+IF(I45=TRUE,"Est-ce que le niveau d'empoussièrement estimé est (ou sera) validé au moins une fois par an ?","Est-ce que le niveau d'empoussièrement est issu d'une base de données : Scolamiante ou autres bases de données fiables… ?
(L'utilisateur doit s'assurer que le processus mis en œuvre est strictement identique à celui issu des données)")</f>
        <v>Est-ce que le niveau d'empoussièrement est issu d'une base de données : Scolamiante ou autres bases de données fiables… ?
(L'utilisateur doit s'assurer que le processus mis en œuvre est strictement identique à celui issu des données)</v>
      </c>
      <c r="D46" s="519"/>
      <c r="E46" s="520"/>
      <c r="F46" s="182" t="str">
        <f t="shared" ref="F46:F48" si="53">+IF(S46=10,"demandé",IF(S46=5,"possible",IF(S46=0,"non autorisé","")))</f>
        <v>demandé</v>
      </c>
      <c r="G46" s="183"/>
      <c r="H46" s="184"/>
      <c r="I46" s="185" t="b">
        <v>0</v>
      </c>
      <c r="J46" s="186" t="b">
        <f t="shared" ref="J46:J48" si="54">+IF(I46=TRUE,FALSE,TRUE)</f>
        <v>1</v>
      </c>
      <c r="K46" s="186">
        <f>+IF(OR(I46=TRUE,AND(I45=FALSE,I46=FALSE)),11,10)</f>
        <v>11</v>
      </c>
      <c r="L46" s="187"/>
      <c r="M46" s="188"/>
      <c r="N46" s="189"/>
      <c r="O46" s="190"/>
      <c r="P46" s="187">
        <v>10</v>
      </c>
      <c r="Q46" s="188">
        <v>10</v>
      </c>
      <c r="R46" s="189">
        <v>10</v>
      </c>
      <c r="S46" s="190">
        <f t="shared" ref="S46:S48" si="55">+IF(E$4=0,"",IF(E$4=1,+(P46),IF(E$4=2,Q46,IF(E$4=3,R46,"1"))))</f>
        <v>10</v>
      </c>
      <c r="T46" s="191">
        <f t="shared" ref="T46:T48" si="56">+IF(K46&gt;S46,1,0)</f>
        <v>1</v>
      </c>
      <c r="U46" s="191">
        <f t="shared" ref="U46:U48" si="57">+IF(T46=1,0,1)</f>
        <v>0</v>
      </c>
      <c r="V46" s="192"/>
      <c r="W46" s="313"/>
      <c r="X46" s="369"/>
      <c r="AA46" s="323">
        <f t="shared" si="7"/>
        <v>0</v>
      </c>
    </row>
    <row r="47" spans="1:29" ht="67.5" customHeight="1" x14ac:dyDescent="0.3">
      <c r="A47" s="502"/>
      <c r="B47" s="333"/>
      <c r="C47" s="518" t="str">
        <f>+IF(AND(I45=FALSE,I46=TRUE),"Est-ce que le choix des MPC et EPI est adapté au niveau d'empoussièrement ?",+IF(I45=TRUE,"","Est-ce que le choix des MPC et EPI a été réalisé selon l'EvR dûment justifiée ?           
(NB : En l'absence d'un niveau d'empoussièrement pour la 1ère mise en oeuvre, se baser sur un niveau maximal n'est pas systématique. Celui-ci dépend de l'EvR) "))</f>
        <v xml:space="preserve">Est-ce que le choix des MPC et EPI a été réalisé selon l'EvR dûment justifiée ?           
(NB : En l'absence d'un niveau d'empoussièrement pour la 1ère mise en oeuvre, se baser sur un niveau maximal n'est pas systématique. Celui-ci dépend de l'EvR) </v>
      </c>
      <c r="D47" s="519"/>
      <c r="E47" s="520"/>
      <c r="F47" s="182" t="str">
        <f t="shared" si="53"/>
        <v>demandé</v>
      </c>
      <c r="G47" s="183"/>
      <c r="H47" s="184"/>
      <c r="I47" s="185" t="b">
        <v>0</v>
      </c>
      <c r="J47" s="186" t="b">
        <f>+IF(I47=TRUE,FALSE,TRUE)</f>
        <v>1</v>
      </c>
      <c r="K47" s="186">
        <f>+IF(AND(I47=TRUE,I$45=FALSE),11,10)</f>
        <v>10</v>
      </c>
      <c r="L47" s="187"/>
      <c r="M47" s="188"/>
      <c r="N47" s="189"/>
      <c r="O47" s="190"/>
      <c r="P47" s="187">
        <v>10</v>
      </c>
      <c r="Q47" s="188">
        <v>10</v>
      </c>
      <c r="R47" s="189">
        <v>10</v>
      </c>
      <c r="S47" s="190">
        <f t="shared" si="55"/>
        <v>10</v>
      </c>
      <c r="T47" s="191">
        <f>+IF(K47&gt;S47,1,0)</f>
        <v>0</v>
      </c>
      <c r="U47" s="191">
        <f t="shared" si="57"/>
        <v>1</v>
      </c>
      <c r="V47" s="192"/>
      <c r="W47" s="313"/>
      <c r="X47" s="369"/>
      <c r="AA47" s="323">
        <f t="shared" si="7"/>
        <v>0</v>
      </c>
    </row>
    <row r="48" spans="1:29" ht="45.75" customHeight="1" x14ac:dyDescent="0.3">
      <c r="A48" s="502"/>
      <c r="B48" s="333"/>
      <c r="C48" s="539" t="str">
        <f>+IF(AND(I45=FALSE),"Est-ce qu'un premier mesurage a été réalisé (ou est prévu) lors de sa première mise en oeuvre ?","")</f>
        <v>Est-ce qu'un premier mesurage a été réalisé (ou est prévu) lors de sa première mise en oeuvre ?</v>
      </c>
      <c r="D48" s="540"/>
      <c r="E48" s="541"/>
      <c r="F48" s="182" t="str">
        <f t="shared" si="53"/>
        <v>demandé</v>
      </c>
      <c r="G48" s="183"/>
      <c r="H48" s="184"/>
      <c r="I48" s="185" t="b">
        <v>0</v>
      </c>
      <c r="J48" s="186" t="b">
        <f t="shared" si="54"/>
        <v>1</v>
      </c>
      <c r="K48" s="186">
        <f>+IF(AND(I48=TRUE,I$45=FALSE),11,10)</f>
        <v>10</v>
      </c>
      <c r="L48" s="187"/>
      <c r="M48" s="188"/>
      <c r="N48" s="189"/>
      <c r="O48" s="190"/>
      <c r="P48" s="187">
        <v>10</v>
      </c>
      <c r="Q48" s="188">
        <v>10</v>
      </c>
      <c r="R48" s="189">
        <v>10</v>
      </c>
      <c r="S48" s="190">
        <f t="shared" si="55"/>
        <v>10</v>
      </c>
      <c r="T48" s="191">
        <f t="shared" si="56"/>
        <v>0</v>
      </c>
      <c r="U48" s="191">
        <f t="shared" si="57"/>
        <v>1</v>
      </c>
      <c r="V48" s="192"/>
      <c r="W48" s="313"/>
      <c r="X48" s="369"/>
      <c r="AA48" s="323">
        <f t="shared" si="7"/>
        <v>0</v>
      </c>
    </row>
    <row r="49" spans="1:213" ht="42.75" customHeight="1" x14ac:dyDescent="0.3">
      <c r="A49" s="502"/>
      <c r="B49" s="333"/>
      <c r="C49" s="536" t="str">
        <f>+IF(AND(I45=FALSE),"Est-ce que le niveau d'empoussièrement est (ou sera) validé une fois par an a minima ?","")</f>
        <v>Est-ce que le niveau d'empoussièrement est (ou sera) validé une fois par an a minima ?</v>
      </c>
      <c r="D49" s="537"/>
      <c r="E49" s="538"/>
      <c r="F49" s="193" t="str">
        <f t="shared" ref="F49" si="58">+IF(S49=10,"demandé",IF(S49=5,"possible",IF(S49=0,"non autorisé","")))</f>
        <v>demandé</v>
      </c>
      <c r="G49" s="194"/>
      <c r="H49" s="195"/>
      <c r="I49" s="196" t="b">
        <v>0</v>
      </c>
      <c r="J49" s="197" t="b">
        <f t="shared" ref="J49" si="59">+IF(I49=TRUE,FALSE,TRUE)</f>
        <v>1</v>
      </c>
      <c r="K49" s="186">
        <f>+IF(AND(I49=TRUE,I$45=FALSE),11,10)</f>
        <v>10</v>
      </c>
      <c r="L49" s="198"/>
      <c r="M49" s="199"/>
      <c r="N49" s="200"/>
      <c r="O49" s="201"/>
      <c r="P49" s="198">
        <v>10</v>
      </c>
      <c r="Q49" s="199">
        <v>10</v>
      </c>
      <c r="R49" s="200">
        <v>10</v>
      </c>
      <c r="S49" s="201">
        <f t="shared" ref="S49" si="60">+IF(E$4=0,"",IF(E$4=1,+(P49),IF(E$4=2,Q49,IF(E$4=3,R49,"1"))))</f>
        <v>10</v>
      </c>
      <c r="T49" s="202">
        <f t="shared" ref="T49" si="61">+IF(K49&gt;S49,1,0)</f>
        <v>0</v>
      </c>
      <c r="U49" s="202">
        <f t="shared" ref="U49" si="62">+IF(T49=1,0,1)</f>
        <v>1</v>
      </c>
      <c r="V49" s="203"/>
      <c r="W49" s="314"/>
      <c r="X49" s="370"/>
      <c r="AA49" s="323">
        <f t="shared" si="7"/>
        <v>0</v>
      </c>
    </row>
    <row r="50" spans="1:213" ht="50.25" customHeight="1" x14ac:dyDescent="0.3">
      <c r="A50" s="543"/>
      <c r="B50" s="341"/>
      <c r="C50" s="430" t="s">
        <v>128</v>
      </c>
      <c r="D50" s="431"/>
      <c r="E50" s="432"/>
      <c r="F50" s="182" t="str">
        <f t="shared" ref="F50:F51" si="63">+IF(S50=10,"demandé",IF(S50=5,"possible",IF(S50=0,"non autorisé","")))</f>
        <v>demandé</v>
      </c>
      <c r="G50" s="11"/>
      <c r="H50" s="230"/>
      <c r="I50" s="64" t="b">
        <v>0</v>
      </c>
      <c r="J50" s="66" t="b">
        <f t="shared" si="15"/>
        <v>1</v>
      </c>
      <c r="K50" s="66">
        <f t="shared" si="16"/>
        <v>10</v>
      </c>
      <c r="L50" s="176"/>
      <c r="M50" s="157"/>
      <c r="N50" s="162"/>
      <c r="O50" s="116"/>
      <c r="P50" s="176">
        <v>10</v>
      </c>
      <c r="Q50" s="157">
        <v>10</v>
      </c>
      <c r="R50" s="162">
        <v>10</v>
      </c>
      <c r="S50" s="116">
        <f t="shared" si="17"/>
        <v>10</v>
      </c>
      <c r="T50" s="68">
        <f t="shared" si="18"/>
        <v>0</v>
      </c>
      <c r="U50" s="68">
        <f t="shared" si="19"/>
        <v>1</v>
      </c>
      <c r="V50" s="69">
        <f t="shared" ref="V50:V51" si="64">+IF(U50&gt;0,U50,IF(T50&gt;0,T50*-1,""))</f>
        <v>1</v>
      </c>
      <c r="W50" s="153"/>
      <c r="X50" s="325" t="s">
        <v>129</v>
      </c>
      <c r="AA50" s="323">
        <f t="shared" si="7"/>
        <v>1</v>
      </c>
    </row>
    <row r="51" spans="1:213" ht="42.75" customHeight="1" x14ac:dyDescent="0.3">
      <c r="A51" s="309" t="s">
        <v>76</v>
      </c>
      <c r="B51" s="337"/>
      <c r="C51" s="400" t="s">
        <v>77</v>
      </c>
      <c r="D51" s="401"/>
      <c r="E51" s="402"/>
      <c r="F51" s="193" t="str">
        <f t="shared" si="63"/>
        <v>demandé</v>
      </c>
      <c r="G51" s="310"/>
      <c r="H51" s="311"/>
      <c r="I51" s="260" t="b">
        <v>0</v>
      </c>
      <c r="J51" s="23" t="b">
        <f t="shared" si="15"/>
        <v>1</v>
      </c>
      <c r="K51" s="261">
        <f t="shared" si="16"/>
        <v>10</v>
      </c>
      <c r="L51" s="262"/>
      <c r="M51" s="263"/>
      <c r="N51" s="264"/>
      <c r="O51" s="265"/>
      <c r="P51" s="262">
        <v>10</v>
      </c>
      <c r="Q51" s="263">
        <v>10</v>
      </c>
      <c r="R51" s="264">
        <v>10</v>
      </c>
      <c r="S51" s="265">
        <f t="shared" si="17"/>
        <v>10</v>
      </c>
      <c r="T51" s="266">
        <f t="shared" si="18"/>
        <v>0</v>
      </c>
      <c r="U51" s="266">
        <f t="shared" si="19"/>
        <v>1</v>
      </c>
      <c r="V51" s="17">
        <f t="shared" si="64"/>
        <v>1</v>
      </c>
      <c r="W51" s="259"/>
      <c r="X51" s="312" t="s">
        <v>162</v>
      </c>
      <c r="AA51" s="323">
        <f t="shared" si="7"/>
        <v>1</v>
      </c>
      <c r="HE51" s="18" t="b">
        <v>1</v>
      </c>
    </row>
    <row r="52" spans="1:213" ht="34.5" customHeight="1" x14ac:dyDescent="0.3">
      <c r="A52" s="511" t="s">
        <v>136</v>
      </c>
      <c r="B52" s="336"/>
      <c r="C52" s="527" t="s">
        <v>41</v>
      </c>
      <c r="D52" s="528"/>
      <c r="E52" s="529"/>
      <c r="F52" s="308" t="str">
        <f>+IF(S52=1,"demandé",IF(S52=5,"possible",IF(S52=0,"non autorisé","")))</f>
        <v>demandé</v>
      </c>
      <c r="G52" s="179" t="s">
        <v>6</v>
      </c>
      <c r="H52" s="180" t="s">
        <v>6</v>
      </c>
      <c r="I52" s="143" t="b">
        <v>1</v>
      </c>
      <c r="J52" s="65" t="b">
        <f t="shared" si="15"/>
        <v>0</v>
      </c>
      <c r="K52" s="65">
        <f t="shared" si="16"/>
        <v>11</v>
      </c>
      <c r="L52" s="178"/>
      <c r="M52" s="173"/>
      <c r="N52" s="168"/>
      <c r="O52" s="144"/>
      <c r="P52" s="178">
        <v>1</v>
      </c>
      <c r="Q52" s="173">
        <v>1</v>
      </c>
      <c r="R52" s="168">
        <v>1</v>
      </c>
      <c r="S52" s="144">
        <f t="shared" si="17"/>
        <v>1</v>
      </c>
      <c r="T52" s="145">
        <f t="shared" si="18"/>
        <v>1</v>
      </c>
      <c r="U52" s="145">
        <f t="shared" si="19"/>
        <v>0</v>
      </c>
      <c r="V52" s="148"/>
      <c r="W52" s="155"/>
      <c r="X52" s="512"/>
      <c r="AA52" s="323">
        <f t="shared" si="7"/>
        <v>0</v>
      </c>
    </row>
    <row r="53" spans="1:213" ht="38.25" customHeight="1" x14ac:dyDescent="0.3">
      <c r="A53" s="502"/>
      <c r="B53" s="340" t="s">
        <v>148</v>
      </c>
      <c r="C53" s="371" t="s">
        <v>42</v>
      </c>
      <c r="D53" s="372"/>
      <c r="E53" s="373"/>
      <c r="F53" s="70" t="str">
        <f t="shared" ref="F53:F54" si="65">+IF(S53=10,"demandé",IF(S53=5,"possible",IF(S53=0,"non autorisé","")))</f>
        <v>demandé</v>
      </c>
      <c r="G53" s="71"/>
      <c r="H53" s="101"/>
      <c r="I53" s="73" t="b">
        <v>0</v>
      </c>
      <c r="J53" s="74" t="b">
        <f t="shared" ref="J53:J54" si="66">+IF(I53=TRUE,FALSE,TRUE)</f>
        <v>1</v>
      </c>
      <c r="K53" s="74">
        <f t="shared" ref="K53:K54" si="67">+IF(I53=TRUE,11,10)</f>
        <v>10</v>
      </c>
      <c r="L53" s="169"/>
      <c r="M53" s="158"/>
      <c r="N53" s="163"/>
      <c r="O53" s="75"/>
      <c r="P53" s="169">
        <v>10</v>
      </c>
      <c r="Q53" s="158">
        <v>10</v>
      </c>
      <c r="R53" s="163">
        <v>10</v>
      </c>
      <c r="S53" s="75">
        <f t="shared" ref="S53:S54" si="68">+IF(E$4=0,"",IF(E$4=1,+(P53),IF(E$4=2,Q53,IF(E$4=3,R53,"1"))))</f>
        <v>10</v>
      </c>
      <c r="T53" s="76">
        <f t="shared" ref="T53:T54" si="69">+IF(K53&gt;S53,1,0)</f>
        <v>0</v>
      </c>
      <c r="U53" s="76">
        <f t="shared" ref="U53:U54" si="70">+IF(T53=1,0,1)</f>
        <v>1</v>
      </c>
      <c r="V53" s="77">
        <f t="shared" ref="V53:V54" si="71">+IF(U53&gt;0,U53,IF(T53&gt;0,T53*-1,""))</f>
        <v>1</v>
      </c>
      <c r="W53" s="152"/>
      <c r="X53" s="369"/>
      <c r="AA53" s="323">
        <f t="shared" si="7"/>
        <v>1</v>
      </c>
    </row>
    <row r="54" spans="1:213" ht="38.25" customHeight="1" x14ac:dyDescent="0.3">
      <c r="A54" s="502"/>
      <c r="B54" s="333"/>
      <c r="C54" s="371" t="s">
        <v>130</v>
      </c>
      <c r="D54" s="372"/>
      <c r="E54" s="373"/>
      <c r="F54" s="70" t="str">
        <f t="shared" si="65"/>
        <v>demandé</v>
      </c>
      <c r="G54" s="71"/>
      <c r="H54" s="101"/>
      <c r="I54" s="73" t="b">
        <v>0</v>
      </c>
      <c r="J54" s="74" t="b">
        <f t="shared" si="66"/>
        <v>1</v>
      </c>
      <c r="K54" s="74">
        <f t="shared" si="67"/>
        <v>10</v>
      </c>
      <c r="L54" s="169"/>
      <c r="M54" s="158"/>
      <c r="N54" s="163"/>
      <c r="O54" s="75"/>
      <c r="P54" s="169">
        <v>10</v>
      </c>
      <c r="Q54" s="158">
        <v>10</v>
      </c>
      <c r="R54" s="163">
        <v>10</v>
      </c>
      <c r="S54" s="75">
        <f t="shared" si="68"/>
        <v>10</v>
      </c>
      <c r="T54" s="76">
        <f t="shared" si="69"/>
        <v>0</v>
      </c>
      <c r="U54" s="76">
        <f t="shared" si="70"/>
        <v>1</v>
      </c>
      <c r="V54" s="77">
        <f t="shared" si="71"/>
        <v>1</v>
      </c>
      <c r="W54" s="152"/>
      <c r="X54" s="369"/>
      <c r="AA54" s="323">
        <f t="shared" si="7"/>
        <v>1</v>
      </c>
    </row>
    <row r="55" spans="1:213" ht="38.25" customHeight="1" x14ac:dyDescent="0.3">
      <c r="A55" s="502"/>
      <c r="B55" s="333"/>
      <c r="C55" s="371" t="s">
        <v>43</v>
      </c>
      <c r="D55" s="372"/>
      <c r="E55" s="373"/>
      <c r="F55" s="70" t="str">
        <f t="shared" si="14"/>
        <v>demandé</v>
      </c>
      <c r="G55" s="71"/>
      <c r="H55" s="101"/>
      <c r="I55" s="73" t="b">
        <v>0</v>
      </c>
      <c r="J55" s="74" t="b">
        <f t="shared" si="15"/>
        <v>1</v>
      </c>
      <c r="K55" s="74">
        <f t="shared" si="16"/>
        <v>10</v>
      </c>
      <c r="L55" s="169"/>
      <c r="M55" s="158"/>
      <c r="N55" s="163"/>
      <c r="O55" s="75"/>
      <c r="P55" s="169">
        <v>10</v>
      </c>
      <c r="Q55" s="158">
        <v>10</v>
      </c>
      <c r="R55" s="163">
        <v>10</v>
      </c>
      <c r="S55" s="75">
        <f t="shared" si="17"/>
        <v>10</v>
      </c>
      <c r="T55" s="76">
        <f t="shared" si="18"/>
        <v>0</v>
      </c>
      <c r="U55" s="76">
        <f t="shared" si="19"/>
        <v>1</v>
      </c>
      <c r="V55" s="77">
        <f t="shared" ref="V55" si="72">+IF(U55&gt;0,U55,IF(T55&gt;0,T55*-1,""))</f>
        <v>1</v>
      </c>
      <c r="W55" s="152"/>
      <c r="X55" s="369"/>
      <c r="AA55" s="323">
        <f t="shared" si="7"/>
        <v>1</v>
      </c>
    </row>
    <row r="56" spans="1:213" ht="38.25" customHeight="1" x14ac:dyDescent="0.3">
      <c r="A56" s="502"/>
      <c r="B56" s="340" t="s">
        <v>149</v>
      </c>
      <c r="C56" s="371" t="s">
        <v>25</v>
      </c>
      <c r="D56" s="372"/>
      <c r="E56" s="373"/>
      <c r="F56" s="102" t="str">
        <f>+IF(S56=1,"demandé",IF(S56=5,"possible",IF(S56=0,"non autorisé","")))</f>
        <v>demandé</v>
      </c>
      <c r="G56" s="103" t="s">
        <v>6</v>
      </c>
      <c r="H56" s="104" t="s">
        <v>6</v>
      </c>
      <c r="I56" s="73" t="b">
        <v>1</v>
      </c>
      <c r="J56" s="74" t="b">
        <f t="shared" ref="J56" si="73">+IF(I56=TRUE,FALSE,TRUE)</f>
        <v>0</v>
      </c>
      <c r="K56" s="74">
        <f t="shared" ref="K56" si="74">+IF(I56=TRUE,11,10)</f>
        <v>11</v>
      </c>
      <c r="L56" s="169"/>
      <c r="M56" s="158"/>
      <c r="N56" s="163"/>
      <c r="O56" s="75">
        <f>+IF(E$4=0,"",IF(E$4=1,+(L56),IF(E$4=2,M56,IF(E$4=3,N56,"1"))))</f>
        <v>0</v>
      </c>
      <c r="P56" s="169">
        <v>1</v>
      </c>
      <c r="Q56" s="158">
        <v>1</v>
      </c>
      <c r="R56" s="163">
        <v>1</v>
      </c>
      <c r="S56" s="75">
        <f t="shared" ref="S56" si="75">+IF(E$4=0,"",IF(E$4=1,+(P56),IF(E$4=2,Q56,IF(E$4=3,R56,"1"))))</f>
        <v>1</v>
      </c>
      <c r="T56" s="76">
        <f>+SUM(T57:T63)</f>
        <v>0</v>
      </c>
      <c r="U56" s="76">
        <f>+IF(OR(U57=1,V58=1,V59=1,V60=1,V61=1,V62=1,V63=1),1,+SUM(V57:V63)+IF(SUM(T57:T63)=0,1,0))</f>
        <v>1</v>
      </c>
      <c r="V56" s="77"/>
      <c r="W56" s="152"/>
      <c r="X56" s="369"/>
      <c r="AA56" s="323">
        <f>+IF(U56=1,1,0)</f>
        <v>1</v>
      </c>
    </row>
    <row r="57" spans="1:213" ht="38.25" customHeight="1" x14ac:dyDescent="0.3">
      <c r="A57" s="502"/>
      <c r="B57" s="333"/>
      <c r="C57" s="521" t="s">
        <v>131</v>
      </c>
      <c r="D57" s="522"/>
      <c r="E57" s="523"/>
      <c r="F57" s="70" t="str">
        <f>+IF(S57=10,"demandé",IF(S57=5,"possible",IF(S57=20,"non autorisé","")))</f>
        <v>non autorisé</v>
      </c>
      <c r="G57" s="71"/>
      <c r="H57" s="101"/>
      <c r="I57" s="73" t="b">
        <v>0</v>
      </c>
      <c r="J57" s="74" t="b">
        <f t="shared" si="15"/>
        <v>1</v>
      </c>
      <c r="K57" s="105">
        <f>+IF(I57=TRUE,11,20)</f>
        <v>20</v>
      </c>
      <c r="L57" s="169"/>
      <c r="M57" s="158"/>
      <c r="N57" s="163"/>
      <c r="O57" s="75">
        <f t="shared" ref="O57:O63" si="76">+IF(E$4=0,"",IF(E$4=1,+(L57),IF(E$4=2,M57,IF(E$4=3,N57,"1"))))</f>
        <v>0</v>
      </c>
      <c r="P57" s="169">
        <v>20</v>
      </c>
      <c r="Q57" s="158">
        <v>20</v>
      </c>
      <c r="R57" s="163">
        <v>20</v>
      </c>
      <c r="S57" s="75">
        <f t="shared" si="17"/>
        <v>20</v>
      </c>
      <c r="T57" s="76">
        <f>+IF(AND(I57=TRUE,U57=0),1,0)</f>
        <v>0</v>
      </c>
      <c r="U57" s="76">
        <f>+IF(AND(E7=1,E4=1),0,+IF(I57=TRUE,1,0))</f>
        <v>0</v>
      </c>
      <c r="V57" s="106">
        <f>+U57</f>
        <v>0</v>
      </c>
      <c r="W57" s="152"/>
      <c r="X57" s="369"/>
      <c r="AA57" s="323">
        <f t="shared" si="7"/>
        <v>0</v>
      </c>
    </row>
    <row r="58" spans="1:213" ht="38.25" customHeight="1" x14ac:dyDescent="0.3">
      <c r="A58" s="502"/>
      <c r="B58" s="333"/>
      <c r="C58" s="521" t="s">
        <v>44</v>
      </c>
      <c r="D58" s="522"/>
      <c r="E58" s="523"/>
      <c r="F58" s="70" t="str">
        <f>+IF(O58=10,"demandé",IF(O58=5,"possible",IF(O58=0,"non autorisé","")))</f>
        <v>demandé</v>
      </c>
      <c r="G58" s="71"/>
      <c r="H58" s="101"/>
      <c r="I58" s="73" t="b">
        <v>0</v>
      </c>
      <c r="J58" s="74" t="b">
        <f t="shared" si="15"/>
        <v>1</v>
      </c>
      <c r="K58" s="74">
        <f t="shared" si="16"/>
        <v>10</v>
      </c>
      <c r="L58" s="169">
        <v>10</v>
      </c>
      <c r="M58" s="158">
        <v>20</v>
      </c>
      <c r="N58" s="163">
        <v>20</v>
      </c>
      <c r="O58" s="75">
        <f t="shared" si="76"/>
        <v>10</v>
      </c>
      <c r="P58" s="169">
        <v>11</v>
      </c>
      <c r="Q58" s="158">
        <v>20</v>
      </c>
      <c r="R58" s="163">
        <v>20</v>
      </c>
      <c r="S58" s="75">
        <f t="shared" si="17"/>
        <v>11</v>
      </c>
      <c r="T58" s="76">
        <f t="shared" ref="T58:T61" si="77">+IF(OR(K58&gt;S58,K58=S58),1,0)</f>
        <v>0</v>
      </c>
      <c r="U58" s="76">
        <f t="shared" si="19"/>
        <v>1</v>
      </c>
      <c r="V58" s="77" t="str">
        <f>++IF(AND(I58=TRUE,OR(E$4=2,E$4=3)),U58,+IF(T58&gt;0,-1,""))</f>
        <v/>
      </c>
      <c r="W58" s="152"/>
      <c r="X58" s="369"/>
      <c r="AA58" s="323">
        <f t="shared" si="7"/>
        <v>0</v>
      </c>
    </row>
    <row r="59" spans="1:213" ht="38.25" customHeight="1" x14ac:dyDescent="0.3">
      <c r="A59" s="502"/>
      <c r="B59" s="333"/>
      <c r="C59" s="521" t="s">
        <v>132</v>
      </c>
      <c r="D59" s="522"/>
      <c r="E59" s="523"/>
      <c r="F59" s="70" t="str">
        <f t="shared" ref="F59:F63" si="78">+IF(O59=10,"demandé",IF(O59=5,"possible",IF(O59=0,"non autorisé","")))</f>
        <v>demandé</v>
      </c>
      <c r="G59" s="71"/>
      <c r="H59" s="101"/>
      <c r="I59" s="73" t="b">
        <v>0</v>
      </c>
      <c r="J59" s="74" t="b">
        <f t="shared" si="15"/>
        <v>1</v>
      </c>
      <c r="K59" s="74">
        <f t="shared" si="16"/>
        <v>10</v>
      </c>
      <c r="L59" s="169">
        <v>10</v>
      </c>
      <c r="M59" s="158">
        <v>20</v>
      </c>
      <c r="N59" s="163">
        <v>20</v>
      </c>
      <c r="O59" s="75">
        <f t="shared" si="76"/>
        <v>10</v>
      </c>
      <c r="P59" s="169">
        <v>11</v>
      </c>
      <c r="Q59" s="158">
        <v>20</v>
      </c>
      <c r="R59" s="163">
        <v>20</v>
      </c>
      <c r="S59" s="75">
        <f t="shared" si="17"/>
        <v>11</v>
      </c>
      <c r="T59" s="76">
        <f t="shared" si="77"/>
        <v>0</v>
      </c>
      <c r="U59" s="76">
        <f t="shared" si="19"/>
        <v>1</v>
      </c>
      <c r="V59" s="77" t="str">
        <f>++IF(AND(I59=TRUE,OR(E$4=2,E$4=3)),U59,+IF(T59&gt;0,-1,""))</f>
        <v/>
      </c>
      <c r="W59" s="152"/>
      <c r="X59" s="369"/>
      <c r="AA59" s="323">
        <f t="shared" si="7"/>
        <v>0</v>
      </c>
    </row>
    <row r="60" spans="1:213" ht="38.25" customHeight="1" x14ac:dyDescent="0.3">
      <c r="A60" s="502"/>
      <c r="B60" s="333"/>
      <c r="C60" s="521" t="s">
        <v>133</v>
      </c>
      <c r="D60" s="522"/>
      <c r="E60" s="523"/>
      <c r="F60" s="70" t="str">
        <f t="shared" si="78"/>
        <v>demandé</v>
      </c>
      <c r="G60" s="71"/>
      <c r="H60" s="101"/>
      <c r="I60" s="73" t="b">
        <v>0</v>
      </c>
      <c r="J60" s="74" t="b">
        <f t="shared" si="15"/>
        <v>1</v>
      </c>
      <c r="K60" s="74">
        <f t="shared" si="16"/>
        <v>10</v>
      </c>
      <c r="L60" s="169">
        <v>10</v>
      </c>
      <c r="M60" s="158">
        <v>20</v>
      </c>
      <c r="N60" s="163">
        <v>20</v>
      </c>
      <c r="O60" s="75">
        <f t="shared" si="76"/>
        <v>10</v>
      </c>
      <c r="P60" s="169">
        <v>11</v>
      </c>
      <c r="Q60" s="158">
        <v>20</v>
      </c>
      <c r="R60" s="163">
        <v>20</v>
      </c>
      <c r="S60" s="75">
        <f t="shared" si="17"/>
        <v>11</v>
      </c>
      <c r="T60" s="76">
        <f t="shared" si="77"/>
        <v>0</v>
      </c>
      <c r="U60" s="76">
        <f t="shared" si="19"/>
        <v>1</v>
      </c>
      <c r="V60" s="77" t="str">
        <f>++IF(AND(I60=TRUE,OR(E$4=2,E$4=3)),U60,+IF(T60&gt;0,-1,""))</f>
        <v/>
      </c>
      <c r="W60" s="152"/>
      <c r="X60" s="369"/>
      <c r="AA60" s="323">
        <f t="shared" si="7"/>
        <v>0</v>
      </c>
    </row>
    <row r="61" spans="1:213" ht="38.25" customHeight="1" x14ac:dyDescent="0.3">
      <c r="A61" s="502"/>
      <c r="B61" s="333"/>
      <c r="C61" s="521" t="s">
        <v>134</v>
      </c>
      <c r="D61" s="522"/>
      <c r="E61" s="523"/>
      <c r="F61" s="70" t="str">
        <f>+IF(O61=10,"demandé",IF(O61=5,"possible",IF(O61=0,"non autorisé","")))</f>
        <v>possible</v>
      </c>
      <c r="G61" s="71"/>
      <c r="H61" s="101"/>
      <c r="I61" s="73" t="b">
        <v>0</v>
      </c>
      <c r="J61" s="74" t="b">
        <f t="shared" si="15"/>
        <v>1</v>
      </c>
      <c r="K61" s="74">
        <f t="shared" si="16"/>
        <v>10</v>
      </c>
      <c r="L61" s="169">
        <v>5</v>
      </c>
      <c r="M61" s="158">
        <v>10</v>
      </c>
      <c r="N61" s="163">
        <v>20</v>
      </c>
      <c r="O61" s="75">
        <f t="shared" si="76"/>
        <v>5</v>
      </c>
      <c r="P61" s="169">
        <v>11</v>
      </c>
      <c r="Q61" s="158">
        <v>11</v>
      </c>
      <c r="R61" s="163">
        <v>20</v>
      </c>
      <c r="S61" s="75">
        <f t="shared" si="17"/>
        <v>11</v>
      </c>
      <c r="T61" s="76">
        <f t="shared" si="77"/>
        <v>0</v>
      </c>
      <c r="U61" s="76">
        <f t="shared" si="19"/>
        <v>1</v>
      </c>
      <c r="V61" s="77" t="str">
        <f>++IF(AND(I61=TRUE,E$4=3),U61,+IF(T61&gt;0,-1,""))</f>
        <v/>
      </c>
      <c r="W61" s="152"/>
      <c r="X61" s="369"/>
      <c r="AA61" s="323">
        <f t="shared" si="7"/>
        <v>0</v>
      </c>
    </row>
    <row r="62" spans="1:213" ht="42" customHeight="1" x14ac:dyDescent="0.3">
      <c r="A62" s="502"/>
      <c r="B62" s="333"/>
      <c r="C62" s="521" t="s">
        <v>26</v>
      </c>
      <c r="D62" s="522"/>
      <c r="E62" s="523"/>
      <c r="F62" s="70" t="str">
        <f t="shared" si="78"/>
        <v>possible</v>
      </c>
      <c r="G62" s="71"/>
      <c r="H62" s="101"/>
      <c r="I62" s="73" t="b">
        <v>0</v>
      </c>
      <c r="J62" s="74" t="b">
        <f t="shared" si="15"/>
        <v>1</v>
      </c>
      <c r="K62" s="74">
        <f t="shared" si="16"/>
        <v>10</v>
      </c>
      <c r="L62" s="169">
        <v>5</v>
      </c>
      <c r="M62" s="158">
        <v>5</v>
      </c>
      <c r="N62" s="163">
        <v>10</v>
      </c>
      <c r="O62" s="75">
        <f t="shared" si="76"/>
        <v>5</v>
      </c>
      <c r="P62" s="169">
        <v>11</v>
      </c>
      <c r="Q62" s="158">
        <v>11</v>
      </c>
      <c r="R62" s="163">
        <v>11</v>
      </c>
      <c r="S62" s="75">
        <f t="shared" si="17"/>
        <v>11</v>
      </c>
      <c r="T62" s="76">
        <f>+IF(OR(K62&gt;S62,K62=S62),1,0)</f>
        <v>0</v>
      </c>
      <c r="U62" s="76">
        <f t="shared" si="19"/>
        <v>1</v>
      </c>
      <c r="V62" s="77" t="str">
        <f>+IF(T62&gt;0,T62*-1,"")</f>
        <v/>
      </c>
      <c r="W62" s="152"/>
      <c r="X62" s="369"/>
      <c r="AA62" s="323">
        <f t="shared" si="7"/>
        <v>0</v>
      </c>
    </row>
    <row r="63" spans="1:213" ht="43.5" customHeight="1" x14ac:dyDescent="0.3">
      <c r="A63" s="502"/>
      <c r="B63" s="333"/>
      <c r="C63" s="524" t="s">
        <v>135</v>
      </c>
      <c r="D63" s="525"/>
      <c r="E63" s="526"/>
      <c r="F63" s="70" t="str">
        <f t="shared" si="78"/>
        <v>possible</v>
      </c>
      <c r="G63" s="107"/>
      <c r="H63" s="108"/>
      <c r="I63" s="109" t="b">
        <v>0</v>
      </c>
      <c r="J63" s="110" t="b">
        <f t="shared" ref="J63" si="79">+IF(I63=TRUE,FALSE,TRUE)</f>
        <v>1</v>
      </c>
      <c r="K63" s="110">
        <f t="shared" si="16"/>
        <v>10</v>
      </c>
      <c r="L63" s="175">
        <v>5</v>
      </c>
      <c r="M63" s="172">
        <v>5</v>
      </c>
      <c r="N63" s="167">
        <v>10</v>
      </c>
      <c r="O63" s="75">
        <f t="shared" si="76"/>
        <v>5</v>
      </c>
      <c r="P63" s="175">
        <v>11</v>
      </c>
      <c r="Q63" s="172">
        <v>11</v>
      </c>
      <c r="R63" s="167">
        <v>11</v>
      </c>
      <c r="S63" s="111">
        <f t="shared" ref="S63:S65" si="80">+IF(E$4=0,"",IF(E$4=1,+(P63),IF(E$4=2,Q63,IF(E$4=3,R63,"1"))))</f>
        <v>11</v>
      </c>
      <c r="T63" s="112">
        <f>+IF(OR(K63&gt;S63,K63=S63),1,0)</f>
        <v>0</v>
      </c>
      <c r="U63" s="112">
        <f t="shared" ref="U63" si="81">+IF(T63=1,0,1)</f>
        <v>1</v>
      </c>
      <c r="V63" s="113" t="str">
        <f>+IF(T63&gt;0,T63*-1,"")</f>
        <v/>
      </c>
      <c r="W63" s="181"/>
      <c r="X63" s="370"/>
      <c r="AA63" s="323">
        <f t="shared" si="7"/>
        <v>0</v>
      </c>
    </row>
    <row r="64" spans="1:213" ht="31.5" customHeight="1" x14ac:dyDescent="0.3">
      <c r="A64" s="416" t="s">
        <v>88</v>
      </c>
      <c r="B64" s="332"/>
      <c r="C64" s="376" t="s">
        <v>46</v>
      </c>
      <c r="D64" s="377"/>
      <c r="E64" s="378"/>
      <c r="F64" s="102" t="str">
        <f>+IF(S64=1,"demandé",IF(S64=5,"possible",IF(S64=0,"non autorisé","")))</f>
        <v>demandé</v>
      </c>
      <c r="G64" s="131" t="s">
        <v>6</v>
      </c>
      <c r="H64" s="132" t="s">
        <v>6</v>
      </c>
      <c r="I64" s="64" t="b">
        <v>1</v>
      </c>
      <c r="J64" s="66" t="b">
        <f t="shared" si="15"/>
        <v>0</v>
      </c>
      <c r="K64" s="66">
        <f t="shared" si="16"/>
        <v>11</v>
      </c>
      <c r="L64" s="176"/>
      <c r="M64" s="157"/>
      <c r="N64" s="162"/>
      <c r="O64" s="116"/>
      <c r="P64" s="176">
        <v>1</v>
      </c>
      <c r="Q64" s="157">
        <v>1</v>
      </c>
      <c r="R64" s="162">
        <v>1</v>
      </c>
      <c r="S64" s="116">
        <f t="shared" si="80"/>
        <v>1</v>
      </c>
      <c r="T64" s="68">
        <f>+SUM(T66:T72)</f>
        <v>0</v>
      </c>
      <c r="U64" s="68">
        <f>+V66+SUM(U67:U69)</f>
        <v>1</v>
      </c>
      <c r="V64" s="77">
        <f>+IF(U64&gt;0,1,-1)</f>
        <v>1</v>
      </c>
      <c r="W64" s="153"/>
      <c r="X64" s="403"/>
      <c r="AA64" s="323"/>
    </row>
    <row r="65" spans="1:27" ht="44.25" customHeight="1" x14ac:dyDescent="0.3">
      <c r="A65" s="511"/>
      <c r="B65" s="336"/>
      <c r="C65" s="371" t="s">
        <v>45</v>
      </c>
      <c r="D65" s="372"/>
      <c r="E65" s="373"/>
      <c r="F65" s="70" t="str">
        <f>+IF(OR(S65=11,S65&lt;12),"demandé",IF(S65=5,"possible",IF(S65=0,"non autorisé","")))</f>
        <v>demandé</v>
      </c>
      <c r="G65" s="71"/>
      <c r="H65" s="101"/>
      <c r="I65" s="73" t="b">
        <v>0</v>
      </c>
      <c r="J65" s="74" t="b">
        <f t="shared" ref="J65" si="82">+IF(I65=TRUE,FALSE,TRUE)</f>
        <v>1</v>
      </c>
      <c r="K65" s="74">
        <f t="shared" ref="K65" si="83">+IF(I65=TRUE,11,10)</f>
        <v>10</v>
      </c>
      <c r="L65" s="169"/>
      <c r="M65" s="158"/>
      <c r="N65" s="163"/>
      <c r="O65" s="75"/>
      <c r="P65" s="169">
        <v>11</v>
      </c>
      <c r="Q65" s="158">
        <v>20</v>
      </c>
      <c r="R65" s="163">
        <v>20</v>
      </c>
      <c r="S65" s="75">
        <f t="shared" si="80"/>
        <v>11</v>
      </c>
      <c r="T65" s="76">
        <f>+IF(OR(K65&gt;S65,K65=S65),1,0)</f>
        <v>0</v>
      </c>
      <c r="U65" s="76">
        <f>+IF(T65=1,0,IF(E$4=1,1,0))</f>
        <v>1</v>
      </c>
      <c r="V65" s="77"/>
      <c r="W65" s="152"/>
      <c r="X65" s="404"/>
      <c r="AA65" s="323">
        <f t="shared" si="7"/>
        <v>0</v>
      </c>
    </row>
    <row r="66" spans="1:27" ht="38.25" customHeight="1" x14ac:dyDescent="0.3">
      <c r="A66" s="502"/>
      <c r="B66" s="333"/>
      <c r="C66" s="371" t="s">
        <v>47</v>
      </c>
      <c r="D66" s="372"/>
      <c r="E66" s="373"/>
      <c r="F66" s="70" t="str">
        <f>+IF(OR(S66=11,S66&lt;12),"demandé",IF(S66=5,"possible",IF(S66=0,"non autorisé","")))</f>
        <v>demandé</v>
      </c>
      <c r="G66" s="71"/>
      <c r="H66" s="101"/>
      <c r="I66" s="73" t="b">
        <v>0</v>
      </c>
      <c r="J66" s="74" t="b">
        <f t="shared" si="15"/>
        <v>1</v>
      </c>
      <c r="K66" s="74">
        <f t="shared" si="16"/>
        <v>10</v>
      </c>
      <c r="L66" s="169"/>
      <c r="M66" s="158"/>
      <c r="N66" s="163"/>
      <c r="O66" s="75"/>
      <c r="P66" s="169">
        <v>11</v>
      </c>
      <c r="Q66" s="158">
        <v>20</v>
      </c>
      <c r="R66" s="163">
        <v>20</v>
      </c>
      <c r="S66" s="75">
        <f t="shared" si="17"/>
        <v>11</v>
      </c>
      <c r="T66" s="76">
        <f>+IF(OR(K66&gt;S66,K66=S66),1,0)</f>
        <v>0</v>
      </c>
      <c r="U66" s="76">
        <f>+IF(T66=1,0,IF(E$4=1,1,0))</f>
        <v>1</v>
      </c>
      <c r="V66" s="267">
        <f>+IF(SUM(U65:U66)&gt;1,1,IF(T66&lt;1,0,-1))</f>
        <v>1</v>
      </c>
      <c r="W66" s="152"/>
      <c r="X66" s="405"/>
      <c r="AA66" s="323">
        <f t="shared" si="7"/>
        <v>1</v>
      </c>
    </row>
    <row r="67" spans="1:27" ht="42.75" customHeight="1" x14ac:dyDescent="0.3">
      <c r="A67" s="502"/>
      <c r="B67" s="333"/>
      <c r="C67" s="371" t="s">
        <v>27</v>
      </c>
      <c r="D67" s="372"/>
      <c r="E67" s="373"/>
      <c r="F67" s="70" t="str">
        <f t="shared" ref="F67:F72" si="84">+IF(OR(S67=11,S67&lt;12),"demandé",IF(S67=5,"possible",IF(S67=0,"non autorisé","")))</f>
        <v/>
      </c>
      <c r="G67" s="71"/>
      <c r="H67" s="101"/>
      <c r="I67" s="73" t="b">
        <v>0</v>
      </c>
      <c r="J67" s="74" t="b">
        <f t="shared" ref="J67:J71" si="85">+IF(I67=TRUE,FALSE,TRUE)</f>
        <v>1</v>
      </c>
      <c r="K67" s="74">
        <f t="shared" ref="K67:K70" si="86">+IF(I67=TRUE,11,10)</f>
        <v>10</v>
      </c>
      <c r="L67" s="169"/>
      <c r="M67" s="158"/>
      <c r="N67" s="163"/>
      <c r="O67" s="75"/>
      <c r="P67" s="169">
        <v>20</v>
      </c>
      <c r="Q67" s="158">
        <v>11</v>
      </c>
      <c r="R67" s="163">
        <v>11</v>
      </c>
      <c r="S67" s="75">
        <f t="shared" ref="S67:S70" si="87">+IF(E$4=0,"",IF(E$4=1,+(P67),IF(E$4=2,Q67,IF(E$4=3,R67,"1"))))</f>
        <v>20</v>
      </c>
      <c r="T67" s="76">
        <f>+IF(OR(K67&gt;S67,K67=S67),1,0)</f>
        <v>0</v>
      </c>
      <c r="U67" s="76">
        <f>+IF(T67=1,0,IF(E$4=1,0,1))</f>
        <v>0</v>
      </c>
      <c r="V67" s="77" t="str">
        <f t="shared" ref="V67:V72" si="88">+IF(U67&gt;0,1,IF(T67&lt;1,"",-1))</f>
        <v/>
      </c>
      <c r="W67" s="152"/>
      <c r="X67" s="405"/>
      <c r="AA67" s="323">
        <f t="shared" si="7"/>
        <v>0</v>
      </c>
    </row>
    <row r="68" spans="1:27" ht="45" customHeight="1" x14ac:dyDescent="0.3">
      <c r="A68" s="502"/>
      <c r="B68" s="333"/>
      <c r="C68" s="371" t="s">
        <v>28</v>
      </c>
      <c r="D68" s="372"/>
      <c r="E68" s="373"/>
      <c r="F68" s="70" t="str">
        <f t="shared" si="84"/>
        <v/>
      </c>
      <c r="G68" s="71"/>
      <c r="H68" s="101"/>
      <c r="I68" s="73" t="b">
        <v>0</v>
      </c>
      <c r="J68" s="74" t="b">
        <f t="shared" si="85"/>
        <v>1</v>
      </c>
      <c r="K68" s="74">
        <f t="shared" si="86"/>
        <v>10</v>
      </c>
      <c r="L68" s="169"/>
      <c r="M68" s="158"/>
      <c r="N68" s="163"/>
      <c r="O68" s="75"/>
      <c r="P68" s="169">
        <v>20</v>
      </c>
      <c r="Q68" s="158">
        <v>11</v>
      </c>
      <c r="R68" s="163">
        <v>11</v>
      </c>
      <c r="S68" s="75">
        <f t="shared" si="87"/>
        <v>20</v>
      </c>
      <c r="T68" s="76">
        <f>+IF(OR(K68&gt;S68,K68=S68),1,0)</f>
        <v>0</v>
      </c>
      <c r="U68" s="76">
        <f>+IF(T68=1,0,IF(E$4=1,0,1))</f>
        <v>0</v>
      </c>
      <c r="V68" s="77" t="str">
        <f t="shared" si="88"/>
        <v/>
      </c>
      <c r="W68" s="152"/>
      <c r="X68" s="405"/>
      <c r="AA68" s="323">
        <f t="shared" si="7"/>
        <v>0</v>
      </c>
    </row>
    <row r="69" spans="1:27" ht="38.25" customHeight="1" x14ac:dyDescent="0.3">
      <c r="A69" s="502"/>
      <c r="B69" s="333"/>
      <c r="C69" s="371" t="s">
        <v>55</v>
      </c>
      <c r="D69" s="372"/>
      <c r="E69" s="373"/>
      <c r="F69" s="70" t="str">
        <f t="shared" si="84"/>
        <v/>
      </c>
      <c r="G69" s="103" t="s">
        <v>6</v>
      </c>
      <c r="H69" s="104" t="s">
        <v>6</v>
      </c>
      <c r="I69" s="73" t="b">
        <v>1</v>
      </c>
      <c r="J69" s="74" t="b">
        <f t="shared" si="85"/>
        <v>0</v>
      </c>
      <c r="K69" s="74">
        <f t="shared" si="86"/>
        <v>11</v>
      </c>
      <c r="L69" s="169"/>
      <c r="M69" s="158"/>
      <c r="N69" s="163"/>
      <c r="O69" s="75"/>
      <c r="P69" s="169">
        <v>20</v>
      </c>
      <c r="Q69" s="158">
        <v>1</v>
      </c>
      <c r="R69" s="163">
        <v>1</v>
      </c>
      <c r="S69" s="75">
        <f t="shared" si="87"/>
        <v>20</v>
      </c>
      <c r="T69" s="76">
        <f>+SUM(T70:T71)</f>
        <v>0</v>
      </c>
      <c r="U69" s="76">
        <f>+SUM(U70:U71)</f>
        <v>0</v>
      </c>
      <c r="V69" s="77" t="str">
        <f t="shared" si="88"/>
        <v/>
      </c>
      <c r="W69" s="152"/>
      <c r="X69" s="405"/>
      <c r="AA69" s="323"/>
    </row>
    <row r="70" spans="1:27" ht="42.75" customHeight="1" x14ac:dyDescent="0.3">
      <c r="A70" s="502"/>
      <c r="B70" s="333"/>
      <c r="C70" s="524" t="s">
        <v>29</v>
      </c>
      <c r="D70" s="525"/>
      <c r="E70" s="526"/>
      <c r="F70" s="70" t="str">
        <f>+IF(OR(S70=11,S70&lt;12),"demandé",IF(S70=5,"possible",IF(S70=0,"non autorisé","")))</f>
        <v/>
      </c>
      <c r="G70" s="71"/>
      <c r="H70" s="101"/>
      <c r="I70" s="73" t="b">
        <v>0</v>
      </c>
      <c r="J70" s="74" t="b">
        <f t="shared" si="85"/>
        <v>1</v>
      </c>
      <c r="K70" s="74">
        <f t="shared" si="86"/>
        <v>10</v>
      </c>
      <c r="L70" s="169"/>
      <c r="M70" s="158"/>
      <c r="N70" s="163"/>
      <c r="O70" s="75"/>
      <c r="P70" s="169">
        <v>20</v>
      </c>
      <c r="Q70" s="158">
        <v>11</v>
      </c>
      <c r="R70" s="163">
        <v>20</v>
      </c>
      <c r="S70" s="75">
        <f t="shared" si="87"/>
        <v>20</v>
      </c>
      <c r="T70" s="76">
        <f t="shared" ref="T70:T77" si="89">+IF(OR(K70&gt;S70,K70=S70),1,0)</f>
        <v>0</v>
      </c>
      <c r="U70" s="76">
        <f>+IF(T70=1,0,IF(OR(E$4=3,E$4=1),0,1))</f>
        <v>0</v>
      </c>
      <c r="V70" s="77" t="str">
        <f t="shared" si="88"/>
        <v/>
      </c>
      <c r="W70" s="152"/>
      <c r="X70" s="405"/>
      <c r="AA70" s="323">
        <f t="shared" si="7"/>
        <v>0</v>
      </c>
    </row>
    <row r="71" spans="1:27" ht="49.5" customHeight="1" x14ac:dyDescent="0.3">
      <c r="A71" s="502"/>
      <c r="B71" s="333"/>
      <c r="C71" s="524" t="s">
        <v>30</v>
      </c>
      <c r="D71" s="525"/>
      <c r="E71" s="526"/>
      <c r="F71" s="70" t="str">
        <f t="shared" si="84"/>
        <v/>
      </c>
      <c r="G71" s="71"/>
      <c r="H71" s="101"/>
      <c r="I71" s="73" t="b">
        <v>0</v>
      </c>
      <c r="J71" s="74" t="b">
        <f t="shared" si="85"/>
        <v>1</v>
      </c>
      <c r="K71" s="74">
        <f t="shared" si="16"/>
        <v>10</v>
      </c>
      <c r="L71" s="169"/>
      <c r="M71" s="158"/>
      <c r="N71" s="163"/>
      <c r="O71" s="75"/>
      <c r="P71" s="169">
        <v>20</v>
      </c>
      <c r="Q71" s="158">
        <v>20</v>
      </c>
      <c r="R71" s="163">
        <v>11</v>
      </c>
      <c r="S71" s="75">
        <f t="shared" si="17"/>
        <v>20</v>
      </c>
      <c r="T71" s="76">
        <f t="shared" si="89"/>
        <v>0</v>
      </c>
      <c r="U71" s="76">
        <f>+IF(T71=1,0,IF(OR(E$4=2,E$4=1),0,1))</f>
        <v>0</v>
      </c>
      <c r="V71" s="77" t="str">
        <f t="shared" si="88"/>
        <v/>
      </c>
      <c r="W71" s="152"/>
      <c r="X71" s="405"/>
      <c r="AA71" s="323">
        <f t="shared" si="7"/>
        <v>0</v>
      </c>
    </row>
    <row r="72" spans="1:27" ht="50.25" customHeight="1" x14ac:dyDescent="0.3">
      <c r="A72" s="447"/>
      <c r="B72" s="356"/>
      <c r="C72" s="421" t="s">
        <v>99</v>
      </c>
      <c r="D72" s="422"/>
      <c r="E72" s="423"/>
      <c r="F72" s="87" t="str">
        <f t="shared" si="84"/>
        <v/>
      </c>
      <c r="G72" s="88"/>
      <c r="H72" s="133"/>
      <c r="I72" s="79" t="b">
        <v>0</v>
      </c>
      <c r="J72" s="80" t="b">
        <f t="shared" ref="J72" si="90">+IF(I72=TRUE,FALSE,TRUE)</f>
        <v>1</v>
      </c>
      <c r="K72" s="80">
        <f t="shared" ref="K72" si="91">+IF(I72=TRUE,11,10)</f>
        <v>10</v>
      </c>
      <c r="L72" s="177"/>
      <c r="M72" s="159"/>
      <c r="N72" s="164"/>
      <c r="O72" s="81"/>
      <c r="P72" s="177">
        <v>20</v>
      </c>
      <c r="Q72" s="159">
        <v>11</v>
      </c>
      <c r="R72" s="164">
        <v>11</v>
      </c>
      <c r="S72" s="81">
        <f t="shared" ref="S72" si="92">+IF(E$4=0,"",IF(E$4=1,+(P72),IF(E$4=2,Q72,IF(E$4=3,R72,"1"))))</f>
        <v>20</v>
      </c>
      <c r="T72" s="82">
        <f t="shared" si="89"/>
        <v>0</v>
      </c>
      <c r="U72" s="82">
        <f t="shared" ref="U72" si="93">+IF(T72=1,0,IF(E$4=1,0,1))</f>
        <v>0</v>
      </c>
      <c r="V72" s="90" t="str">
        <f t="shared" si="88"/>
        <v/>
      </c>
      <c r="W72" s="154"/>
      <c r="X72" s="406"/>
      <c r="AA72" s="323">
        <f t="shared" si="7"/>
        <v>0</v>
      </c>
    </row>
    <row r="73" spans="1:27" ht="49.5" customHeight="1" x14ac:dyDescent="0.3">
      <c r="A73" s="500" t="s">
        <v>109</v>
      </c>
      <c r="B73" s="547" t="s">
        <v>147</v>
      </c>
      <c r="C73" s="376" t="s">
        <v>110</v>
      </c>
      <c r="D73" s="377"/>
      <c r="E73" s="378"/>
      <c r="F73" s="61" t="str">
        <f t="shared" ref="F73:F76" si="94">+IF(OR(S73=11,S73&lt;12),"demandé",IF(S73=5,"possible",IF(S73=0,"non autorisé","")))</f>
        <v>demandé</v>
      </c>
      <c r="G73" s="62"/>
      <c r="H73" s="83"/>
      <c r="I73" s="64" t="b">
        <v>0</v>
      </c>
      <c r="J73" s="66" t="b">
        <f t="shared" si="15"/>
        <v>1</v>
      </c>
      <c r="K73" s="66">
        <f t="shared" si="16"/>
        <v>10</v>
      </c>
      <c r="L73" s="176"/>
      <c r="M73" s="157"/>
      <c r="N73" s="162"/>
      <c r="O73" s="116"/>
      <c r="P73" s="176">
        <v>11</v>
      </c>
      <c r="Q73" s="157">
        <v>11</v>
      </c>
      <c r="R73" s="162">
        <v>11</v>
      </c>
      <c r="S73" s="116">
        <f t="shared" si="17"/>
        <v>11</v>
      </c>
      <c r="T73" s="68">
        <f t="shared" si="89"/>
        <v>0</v>
      </c>
      <c r="U73" s="68">
        <f>+IF(I73=FALSE,1,0)</f>
        <v>1</v>
      </c>
      <c r="V73" s="69">
        <f t="shared" ref="V73:V76" si="95">+IF(U73&gt;0,1,IF(T73&lt;1,"",-1))</f>
        <v>1</v>
      </c>
      <c r="W73" s="153"/>
      <c r="X73" s="499" t="s">
        <v>163</v>
      </c>
      <c r="AA73" s="323">
        <f t="shared" si="7"/>
        <v>1</v>
      </c>
    </row>
    <row r="74" spans="1:27" ht="46.5" customHeight="1" x14ac:dyDescent="0.3">
      <c r="A74" s="501"/>
      <c r="B74" s="548"/>
      <c r="C74" s="371" t="s">
        <v>103</v>
      </c>
      <c r="D74" s="372"/>
      <c r="E74" s="373"/>
      <c r="F74" s="70" t="str">
        <f t="shared" si="94"/>
        <v>demandé</v>
      </c>
      <c r="G74" s="71"/>
      <c r="H74" s="101"/>
      <c r="I74" s="73" t="b">
        <v>0</v>
      </c>
      <c r="J74" s="74" t="b">
        <f t="shared" ref="J74" si="96">+IF(I74=TRUE,FALSE,TRUE)</f>
        <v>1</v>
      </c>
      <c r="K74" s="74">
        <f t="shared" si="16"/>
        <v>10</v>
      </c>
      <c r="L74" s="169"/>
      <c r="M74" s="158"/>
      <c r="N74" s="163"/>
      <c r="O74" s="75"/>
      <c r="P74" s="169">
        <v>11</v>
      </c>
      <c r="Q74" s="158">
        <v>11</v>
      </c>
      <c r="R74" s="163">
        <v>11</v>
      </c>
      <c r="S74" s="75">
        <f t="shared" si="17"/>
        <v>11</v>
      </c>
      <c r="T74" s="76">
        <f t="shared" si="89"/>
        <v>0</v>
      </c>
      <c r="U74" s="76">
        <f>+IF(I74=FALSE,1,0)</f>
        <v>1</v>
      </c>
      <c r="V74" s="77">
        <f t="shared" si="95"/>
        <v>1</v>
      </c>
      <c r="W74" s="152"/>
      <c r="X74" s="405"/>
      <c r="AA74" s="323">
        <f t="shared" si="7"/>
        <v>1</v>
      </c>
    </row>
    <row r="75" spans="1:27" ht="37.5" customHeight="1" x14ac:dyDescent="0.3">
      <c r="A75" s="501"/>
      <c r="B75" s="548"/>
      <c r="C75" s="371" t="s">
        <v>104</v>
      </c>
      <c r="D75" s="372"/>
      <c r="E75" s="373"/>
      <c r="F75" s="70" t="str">
        <f t="shared" ref="F75" si="97">+IF(OR(S75=11,S75&lt;12),"demandé",IF(S75=5,"possible",IF(S75=0,"non autorisé","")))</f>
        <v>demandé</v>
      </c>
      <c r="G75" s="71"/>
      <c r="H75" s="101"/>
      <c r="I75" s="73" t="b">
        <v>0</v>
      </c>
      <c r="J75" s="74" t="b">
        <f t="shared" si="15"/>
        <v>1</v>
      </c>
      <c r="K75" s="74">
        <f t="shared" ref="K75" si="98">+IF(I75=TRUE,11,10)</f>
        <v>10</v>
      </c>
      <c r="L75" s="169"/>
      <c r="M75" s="158"/>
      <c r="N75" s="163"/>
      <c r="O75" s="75"/>
      <c r="P75" s="169">
        <v>11</v>
      </c>
      <c r="Q75" s="158">
        <v>11</v>
      </c>
      <c r="R75" s="163">
        <v>11</v>
      </c>
      <c r="S75" s="75">
        <f t="shared" ref="S75" si="99">+IF(E$4=0,"",IF(E$4=1,+(P75),IF(E$4=2,Q75,IF(E$4=3,R75,"1"))))</f>
        <v>11</v>
      </c>
      <c r="T75" s="76">
        <f t="shared" si="89"/>
        <v>0</v>
      </c>
      <c r="U75" s="76">
        <f>+IF(I75=FALSE,1,0)</f>
        <v>1</v>
      </c>
      <c r="V75" s="77">
        <f t="shared" ref="V75" si="100">+IF(U75&gt;0,1,IF(T75&lt;1,"",-1))</f>
        <v>1</v>
      </c>
      <c r="W75" s="152"/>
      <c r="X75" s="405"/>
      <c r="AA75" s="323">
        <f t="shared" ref="AA75:AA89" si="101">+IF(V75=1,1,0)</f>
        <v>1</v>
      </c>
    </row>
    <row r="76" spans="1:27" ht="32.25" customHeight="1" x14ac:dyDescent="0.3">
      <c r="A76" s="501"/>
      <c r="B76" s="548"/>
      <c r="C76" s="371" t="s">
        <v>105</v>
      </c>
      <c r="D76" s="372"/>
      <c r="E76" s="373"/>
      <c r="F76" s="70" t="str">
        <f t="shared" si="94"/>
        <v>demandé</v>
      </c>
      <c r="G76" s="71"/>
      <c r="H76" s="101"/>
      <c r="I76" s="73" t="b">
        <v>0</v>
      </c>
      <c r="J76" s="74" t="b">
        <f t="shared" ref="J76" si="102">+IF(I76=TRUE,FALSE,TRUE)</f>
        <v>1</v>
      </c>
      <c r="K76" s="74">
        <f t="shared" si="16"/>
        <v>10</v>
      </c>
      <c r="L76" s="169"/>
      <c r="M76" s="158"/>
      <c r="N76" s="163"/>
      <c r="O76" s="75"/>
      <c r="P76" s="169">
        <v>11</v>
      </c>
      <c r="Q76" s="158">
        <v>11</v>
      </c>
      <c r="R76" s="163">
        <v>11</v>
      </c>
      <c r="S76" s="75">
        <f t="shared" si="17"/>
        <v>11</v>
      </c>
      <c r="T76" s="76">
        <f t="shared" si="89"/>
        <v>0</v>
      </c>
      <c r="U76" s="76">
        <f>+IF(I76=FALSE,1,0)</f>
        <v>1</v>
      </c>
      <c r="V76" s="77">
        <f t="shared" si="95"/>
        <v>1</v>
      </c>
      <c r="W76" s="152"/>
      <c r="X76" s="405"/>
      <c r="AA76" s="323">
        <f t="shared" si="101"/>
        <v>1</v>
      </c>
    </row>
    <row r="77" spans="1:27" ht="36" customHeight="1" x14ac:dyDescent="0.3">
      <c r="A77" s="501"/>
      <c r="B77" s="549"/>
      <c r="C77" s="371" t="s">
        <v>106</v>
      </c>
      <c r="D77" s="372"/>
      <c r="E77" s="373"/>
      <c r="F77" s="70" t="str">
        <f t="shared" ref="F77" si="103">+IF(OR(S77=11,S77&lt;12),"demandé",IF(S77=5,"possible",IF(S77=0,"non autorisé","")))</f>
        <v>demandé</v>
      </c>
      <c r="G77" s="88"/>
      <c r="H77" s="321"/>
      <c r="I77" s="73" t="b">
        <v>0</v>
      </c>
      <c r="J77" s="74" t="b">
        <f t="shared" si="15"/>
        <v>1</v>
      </c>
      <c r="K77" s="74">
        <f t="shared" ref="K77" si="104">+IF(I77=TRUE,11,10)</f>
        <v>10</v>
      </c>
      <c r="L77" s="169"/>
      <c r="M77" s="158"/>
      <c r="N77" s="163"/>
      <c r="O77" s="75"/>
      <c r="P77" s="169">
        <v>11</v>
      </c>
      <c r="Q77" s="158">
        <v>11</v>
      </c>
      <c r="R77" s="163">
        <v>11</v>
      </c>
      <c r="S77" s="75">
        <f t="shared" ref="S77" si="105">+IF(E$4=0,"",IF(E$4=1,+(P77),IF(E$4=2,Q77,IF(E$4=3,R77,"1"))))</f>
        <v>11</v>
      </c>
      <c r="T77" s="76">
        <f t="shared" si="89"/>
        <v>0</v>
      </c>
      <c r="U77" s="76">
        <f>+IF(I77=FALSE,1,0)</f>
        <v>1</v>
      </c>
      <c r="V77" s="77">
        <f t="shared" ref="V77" si="106">+IF(U77&gt;0,1,IF(T77&lt;1,"",-1))</f>
        <v>1</v>
      </c>
      <c r="W77" s="152"/>
      <c r="X77" s="405"/>
      <c r="AA77" s="323">
        <f t="shared" si="101"/>
        <v>1</v>
      </c>
    </row>
    <row r="78" spans="1:27" ht="37.5" customHeight="1" x14ac:dyDescent="0.3">
      <c r="A78" s="416" t="s">
        <v>87</v>
      </c>
      <c r="B78" s="534" t="s">
        <v>150</v>
      </c>
      <c r="C78" s="376" t="s">
        <v>107</v>
      </c>
      <c r="D78" s="377"/>
      <c r="E78" s="378"/>
      <c r="F78" s="61" t="str">
        <f t="shared" ref="F78:F81" si="107">+IF(S78=10,"demandé",IF(S78=5,"possible",IF(S78=0,"non autorisé","")))</f>
        <v>demandé</v>
      </c>
      <c r="G78" s="320"/>
      <c r="H78" s="147"/>
      <c r="I78" s="64" t="b">
        <v>0</v>
      </c>
      <c r="J78" s="66" t="b">
        <f t="shared" ref="J78:J81" si="108">+IF(I78=TRUE,FALSE,TRUE)</f>
        <v>1</v>
      </c>
      <c r="K78" s="66">
        <f t="shared" ref="K78:K81" si="109">+IF(I78=TRUE,11,10)</f>
        <v>10</v>
      </c>
      <c r="L78" s="176"/>
      <c r="M78" s="157"/>
      <c r="N78" s="162"/>
      <c r="O78" s="116"/>
      <c r="P78" s="176">
        <v>10</v>
      </c>
      <c r="Q78" s="157">
        <v>10</v>
      </c>
      <c r="R78" s="162">
        <v>10</v>
      </c>
      <c r="S78" s="116">
        <f t="shared" ref="S78:S81" si="110">+IF(E$4=0,"",IF(E$4=1,+(P78),IF(E$4=2,Q78,IF(E$4=3,R78,"1"))))</f>
        <v>10</v>
      </c>
      <c r="T78" s="76">
        <f t="shared" ref="T78:T81" si="111">+IF(K78&gt;S78,1,0)</f>
        <v>0</v>
      </c>
      <c r="U78" s="76">
        <f t="shared" ref="U78:U81" si="112">+IF(T78=1,0,1)</f>
        <v>1</v>
      </c>
      <c r="V78" s="208">
        <f>+IF(U78&gt;0,U78,IF(T78&gt;0,-1,""))</f>
        <v>1</v>
      </c>
      <c r="W78" s="153"/>
      <c r="X78" s="368" t="s">
        <v>140</v>
      </c>
      <c r="AA78" s="323">
        <f t="shared" si="101"/>
        <v>1</v>
      </c>
    </row>
    <row r="79" spans="1:27" ht="41.25" customHeight="1" x14ac:dyDescent="0.3">
      <c r="A79" s="502"/>
      <c r="B79" s="548"/>
      <c r="C79" s="371" t="s">
        <v>31</v>
      </c>
      <c r="D79" s="372"/>
      <c r="E79" s="373"/>
      <c r="F79" s="70" t="str">
        <f t="shared" si="107"/>
        <v>demandé</v>
      </c>
      <c r="G79" s="85"/>
      <c r="H79" s="72"/>
      <c r="I79" s="73" t="b">
        <v>0</v>
      </c>
      <c r="J79" s="74" t="b">
        <f t="shared" si="108"/>
        <v>1</v>
      </c>
      <c r="K79" s="74">
        <f t="shared" si="109"/>
        <v>10</v>
      </c>
      <c r="L79" s="169"/>
      <c r="M79" s="158"/>
      <c r="N79" s="163"/>
      <c r="O79" s="75"/>
      <c r="P79" s="169">
        <v>10</v>
      </c>
      <c r="Q79" s="158">
        <v>10</v>
      </c>
      <c r="R79" s="163">
        <v>10</v>
      </c>
      <c r="S79" s="75">
        <f t="shared" si="110"/>
        <v>10</v>
      </c>
      <c r="T79" s="76">
        <f t="shared" si="111"/>
        <v>0</v>
      </c>
      <c r="U79" s="76">
        <f t="shared" si="112"/>
        <v>1</v>
      </c>
      <c r="V79" s="86">
        <f t="shared" ref="V79:V81" si="113">+IF(U79&gt;0,U79,IF(T79&gt;0,T79*-1,""))</f>
        <v>1</v>
      </c>
      <c r="W79" s="152"/>
      <c r="X79" s="369"/>
      <c r="AA79" s="323">
        <f t="shared" si="101"/>
        <v>1</v>
      </c>
    </row>
    <row r="80" spans="1:27" ht="41.25" customHeight="1" x14ac:dyDescent="0.3">
      <c r="A80" s="502"/>
      <c r="B80" s="548"/>
      <c r="C80" s="371" t="s">
        <v>137</v>
      </c>
      <c r="D80" s="372"/>
      <c r="E80" s="373"/>
      <c r="F80" s="70" t="str">
        <f t="shared" ref="F80" si="114">+IF(S80=10,"demandé",IF(S80=5,"possible",IF(S80=0,"non autorisé","")))</f>
        <v>demandé</v>
      </c>
      <c r="G80" s="85"/>
      <c r="H80" s="72"/>
      <c r="I80" s="73" t="b">
        <v>0</v>
      </c>
      <c r="J80" s="74" t="b">
        <f t="shared" ref="J80" si="115">+IF(I80=TRUE,FALSE,TRUE)</f>
        <v>1</v>
      </c>
      <c r="K80" s="74">
        <f t="shared" ref="K80" si="116">+IF(I80=TRUE,11,10)</f>
        <v>10</v>
      </c>
      <c r="L80" s="169"/>
      <c r="M80" s="158"/>
      <c r="N80" s="163"/>
      <c r="O80" s="75"/>
      <c r="P80" s="169">
        <v>10</v>
      </c>
      <c r="Q80" s="158">
        <v>10</v>
      </c>
      <c r="R80" s="163">
        <v>10</v>
      </c>
      <c r="S80" s="75">
        <f t="shared" ref="S80" si="117">+IF(E$4=0,"",IF(E$4=1,+(P80),IF(E$4=2,Q80,IF(E$4=3,R80,"1"))))</f>
        <v>10</v>
      </c>
      <c r="T80" s="76">
        <f t="shared" ref="T80" si="118">+IF(K80&gt;S80,1,0)</f>
        <v>0</v>
      </c>
      <c r="U80" s="76">
        <f t="shared" ref="U80" si="119">+IF(T80=1,0,1)</f>
        <v>1</v>
      </c>
      <c r="V80" s="86">
        <f t="shared" ref="V80" si="120">+IF(U80&gt;0,U80,IF(T80&gt;0,T80*-1,""))</f>
        <v>1</v>
      </c>
      <c r="W80" s="152"/>
      <c r="X80" s="369"/>
      <c r="AA80" s="323">
        <f t="shared" si="101"/>
        <v>1</v>
      </c>
    </row>
    <row r="81" spans="1:27" ht="42" customHeight="1" x14ac:dyDescent="0.3">
      <c r="A81" s="502"/>
      <c r="B81" s="548"/>
      <c r="C81" s="371" t="s">
        <v>138</v>
      </c>
      <c r="D81" s="372"/>
      <c r="E81" s="373"/>
      <c r="F81" s="70" t="str">
        <f t="shared" si="107"/>
        <v>demandé</v>
      </c>
      <c r="G81" s="85"/>
      <c r="H81" s="72"/>
      <c r="I81" s="73" t="b">
        <v>0</v>
      </c>
      <c r="J81" s="74" t="b">
        <f t="shared" si="108"/>
        <v>1</v>
      </c>
      <c r="K81" s="74">
        <f t="shared" si="109"/>
        <v>10</v>
      </c>
      <c r="L81" s="169"/>
      <c r="M81" s="158"/>
      <c r="N81" s="163"/>
      <c r="O81" s="75"/>
      <c r="P81" s="169">
        <v>10</v>
      </c>
      <c r="Q81" s="158">
        <v>10</v>
      </c>
      <c r="R81" s="163">
        <v>10</v>
      </c>
      <c r="S81" s="75">
        <f t="shared" si="110"/>
        <v>10</v>
      </c>
      <c r="T81" s="76">
        <f t="shared" si="111"/>
        <v>0</v>
      </c>
      <c r="U81" s="76">
        <f t="shared" si="112"/>
        <v>1</v>
      </c>
      <c r="V81" s="86">
        <f t="shared" si="113"/>
        <v>1</v>
      </c>
      <c r="W81" s="152"/>
      <c r="X81" s="369"/>
      <c r="AA81" s="323">
        <f t="shared" si="101"/>
        <v>1</v>
      </c>
    </row>
    <row r="82" spans="1:27" ht="41.25" customHeight="1" x14ac:dyDescent="0.3">
      <c r="A82" s="447"/>
      <c r="B82" s="549"/>
      <c r="C82" s="371" t="s">
        <v>139</v>
      </c>
      <c r="D82" s="372"/>
      <c r="E82" s="373"/>
      <c r="F82" s="87" t="str">
        <f t="shared" ref="F82" si="121">+IF(S82=10,"demandé",IF(S82=5,"possible",IF(S82=0,"non autorisé","")))</f>
        <v>demandé</v>
      </c>
      <c r="G82" s="150"/>
      <c r="H82" s="89"/>
      <c r="I82" s="79" t="b">
        <v>0</v>
      </c>
      <c r="J82" s="80" t="b">
        <f t="shared" si="15"/>
        <v>1</v>
      </c>
      <c r="K82" s="80">
        <f t="shared" si="16"/>
        <v>10</v>
      </c>
      <c r="L82" s="177"/>
      <c r="M82" s="159"/>
      <c r="N82" s="164"/>
      <c r="O82" s="81"/>
      <c r="P82" s="177">
        <v>10</v>
      </c>
      <c r="Q82" s="159">
        <v>10</v>
      </c>
      <c r="R82" s="164">
        <v>10</v>
      </c>
      <c r="S82" s="81">
        <f t="shared" si="17"/>
        <v>10</v>
      </c>
      <c r="T82" s="82">
        <f t="shared" si="18"/>
        <v>0</v>
      </c>
      <c r="U82" s="82">
        <f t="shared" si="19"/>
        <v>1</v>
      </c>
      <c r="V82" s="151">
        <f t="shared" ref="V82" si="122">+IF(U82&gt;0,U82,IF(T82&gt;0,T82*-1,""))</f>
        <v>1</v>
      </c>
      <c r="W82" s="154"/>
      <c r="X82" s="370"/>
      <c r="AA82" s="323">
        <f t="shared" si="101"/>
        <v>1</v>
      </c>
    </row>
    <row r="83" spans="1:27" ht="38.25" customHeight="1" x14ac:dyDescent="0.3">
      <c r="A83" s="487" t="s">
        <v>85</v>
      </c>
      <c r="B83" s="336"/>
      <c r="C83" s="376" t="s">
        <v>56</v>
      </c>
      <c r="D83" s="377"/>
      <c r="E83" s="378"/>
      <c r="F83" s="102" t="str">
        <f>+IF(S83=1,"demandé",IF(S83=5,"possible",IF(S83=0,"non autorisé","")))</f>
        <v>demandé</v>
      </c>
      <c r="G83" s="114" t="s">
        <v>6</v>
      </c>
      <c r="H83" s="115" t="s">
        <v>6</v>
      </c>
      <c r="I83" s="64" t="b">
        <v>0</v>
      </c>
      <c r="J83" s="66" t="b">
        <f t="shared" si="15"/>
        <v>1</v>
      </c>
      <c r="K83" s="66">
        <f t="shared" si="16"/>
        <v>10</v>
      </c>
      <c r="L83" s="176"/>
      <c r="M83" s="157"/>
      <c r="N83" s="162"/>
      <c r="O83" s="116"/>
      <c r="P83" s="176">
        <v>1</v>
      </c>
      <c r="Q83" s="157">
        <v>1</v>
      </c>
      <c r="R83" s="162">
        <v>1</v>
      </c>
      <c r="S83" s="116">
        <f t="shared" si="17"/>
        <v>1</v>
      </c>
      <c r="T83" s="68">
        <f>+SUM(T84:T86)</f>
        <v>0</v>
      </c>
      <c r="U83" s="68">
        <f>+SUM(U84:U86)</f>
        <v>3</v>
      </c>
      <c r="V83" s="148"/>
      <c r="W83" s="153"/>
      <c r="X83" s="117"/>
      <c r="AA83" s="323">
        <f t="shared" si="101"/>
        <v>0</v>
      </c>
    </row>
    <row r="84" spans="1:27" ht="46.5" customHeight="1" x14ac:dyDescent="0.3">
      <c r="A84" s="488"/>
      <c r="B84" s="336"/>
      <c r="C84" s="371" t="s">
        <v>8</v>
      </c>
      <c r="D84" s="372"/>
      <c r="E84" s="373"/>
      <c r="F84" s="70" t="str">
        <f t="shared" si="14"/>
        <v>demandé</v>
      </c>
      <c r="G84" s="71"/>
      <c r="H84" s="101"/>
      <c r="I84" s="73" t="b">
        <v>0</v>
      </c>
      <c r="J84" s="74" t="b">
        <f t="shared" si="15"/>
        <v>1</v>
      </c>
      <c r="K84" s="74">
        <f t="shared" si="16"/>
        <v>10</v>
      </c>
      <c r="L84" s="169"/>
      <c r="M84" s="158"/>
      <c r="N84" s="163"/>
      <c r="O84" s="75"/>
      <c r="P84" s="169">
        <v>10</v>
      </c>
      <c r="Q84" s="158">
        <v>10</v>
      </c>
      <c r="R84" s="163">
        <v>10</v>
      </c>
      <c r="S84" s="75">
        <f t="shared" si="17"/>
        <v>10</v>
      </c>
      <c r="T84" s="76">
        <f t="shared" si="18"/>
        <v>0</v>
      </c>
      <c r="U84" s="76">
        <f t="shared" si="19"/>
        <v>1</v>
      </c>
      <c r="V84" s="77">
        <f t="shared" si="28"/>
        <v>1</v>
      </c>
      <c r="W84" s="152"/>
      <c r="X84" s="118" t="s">
        <v>48</v>
      </c>
      <c r="AA84" s="323">
        <f t="shared" si="101"/>
        <v>1</v>
      </c>
    </row>
    <row r="85" spans="1:27" ht="45" customHeight="1" x14ac:dyDescent="0.3">
      <c r="A85" s="489"/>
      <c r="B85" s="336"/>
      <c r="C85" s="413" t="s">
        <v>9</v>
      </c>
      <c r="D85" s="414"/>
      <c r="E85" s="415"/>
      <c r="F85" s="78" t="str">
        <f t="shared" ref="F85" si="123">+IF(S85=10,"demandé",IF(S85=5,"possible",IF(S85=0,"non autorisé","")))</f>
        <v>demandé</v>
      </c>
      <c r="G85" s="107"/>
      <c r="H85" s="108"/>
      <c r="I85" s="109" t="b">
        <v>0</v>
      </c>
      <c r="J85" s="110" t="b">
        <f t="shared" ref="J85" si="124">+IF(I85=TRUE,FALSE,TRUE)</f>
        <v>1</v>
      </c>
      <c r="K85" s="110">
        <f t="shared" ref="K85" si="125">+IF(I85=TRUE,11,10)</f>
        <v>10</v>
      </c>
      <c r="L85" s="175"/>
      <c r="M85" s="172"/>
      <c r="N85" s="167"/>
      <c r="O85" s="111"/>
      <c r="P85" s="175">
        <v>10</v>
      </c>
      <c r="Q85" s="172">
        <v>10</v>
      </c>
      <c r="R85" s="167">
        <v>10</v>
      </c>
      <c r="S85" s="111">
        <f t="shared" ref="S85" si="126">+IF(E$4=0,"",IF(E$4=1,+(P85),IF(E$4=2,Q85,IF(E$4=3,R85,"1"))))</f>
        <v>10</v>
      </c>
      <c r="T85" s="112">
        <f t="shared" ref="T85" si="127">+IF(K85&gt;S85,1,0)</f>
        <v>0</v>
      </c>
      <c r="U85" s="112">
        <f t="shared" ref="U85" si="128">+IF(T85=1,0,1)</f>
        <v>1</v>
      </c>
      <c r="V85" s="113">
        <f t="shared" ref="V85" si="129">+IF(U85&gt;0,U85,IF(T85&gt;0,T85*-1,""))</f>
        <v>1</v>
      </c>
      <c r="W85" s="181"/>
      <c r="X85" s="119" t="s">
        <v>141</v>
      </c>
      <c r="AA85" s="323">
        <f t="shared" si="101"/>
        <v>1</v>
      </c>
    </row>
    <row r="86" spans="1:27" ht="45" customHeight="1" x14ac:dyDescent="0.3">
      <c r="A86" s="489"/>
      <c r="B86" s="336" t="s">
        <v>164</v>
      </c>
      <c r="C86" s="413" t="s">
        <v>49</v>
      </c>
      <c r="D86" s="414"/>
      <c r="E86" s="415"/>
      <c r="F86" s="78"/>
      <c r="G86" s="107"/>
      <c r="H86" s="108"/>
      <c r="I86" s="109" t="b">
        <v>0</v>
      </c>
      <c r="J86" s="110" t="b">
        <f t="shared" si="15"/>
        <v>1</v>
      </c>
      <c r="K86" s="110">
        <f t="shared" si="16"/>
        <v>10</v>
      </c>
      <c r="L86" s="175"/>
      <c r="M86" s="172"/>
      <c r="N86" s="167"/>
      <c r="O86" s="111"/>
      <c r="P86" s="175">
        <v>10</v>
      </c>
      <c r="Q86" s="172">
        <v>10</v>
      </c>
      <c r="R86" s="167">
        <v>10</v>
      </c>
      <c r="S86" s="111">
        <f t="shared" si="17"/>
        <v>10</v>
      </c>
      <c r="T86" s="112">
        <f t="shared" si="18"/>
        <v>0</v>
      </c>
      <c r="U86" s="112">
        <f t="shared" si="19"/>
        <v>1</v>
      </c>
      <c r="V86" s="113"/>
      <c r="W86" s="181"/>
      <c r="X86" s="119" t="s">
        <v>142</v>
      </c>
      <c r="AA86" s="323">
        <f t="shared" si="101"/>
        <v>0</v>
      </c>
    </row>
    <row r="87" spans="1:27" s="33" customFormat="1" ht="67.5" x14ac:dyDescent="0.3">
      <c r="A87" s="21" t="s">
        <v>50</v>
      </c>
      <c r="B87" s="327"/>
      <c r="C87" s="430" t="s">
        <v>5</v>
      </c>
      <c r="D87" s="431"/>
      <c r="E87" s="432"/>
      <c r="F87" s="22" t="str">
        <f t="shared" si="14"/>
        <v>demandé</v>
      </c>
      <c r="G87" s="9"/>
      <c r="H87" s="120"/>
      <c r="I87" s="10" t="b">
        <v>0</v>
      </c>
      <c r="J87" s="34" t="b">
        <f t="shared" si="15"/>
        <v>1</v>
      </c>
      <c r="K87" s="34">
        <f t="shared" si="16"/>
        <v>10</v>
      </c>
      <c r="L87" s="35"/>
      <c r="M87" s="36"/>
      <c r="N87" s="37"/>
      <c r="O87" s="121"/>
      <c r="P87" s="35">
        <v>10</v>
      </c>
      <c r="Q87" s="36">
        <v>10</v>
      </c>
      <c r="R87" s="37">
        <v>10</v>
      </c>
      <c r="S87" s="121">
        <f t="shared" si="17"/>
        <v>10</v>
      </c>
      <c r="T87" s="38">
        <f t="shared" si="18"/>
        <v>0</v>
      </c>
      <c r="U87" s="38">
        <f t="shared" si="19"/>
        <v>1</v>
      </c>
      <c r="V87" s="39">
        <f t="shared" si="28"/>
        <v>1</v>
      </c>
      <c r="W87" s="156"/>
      <c r="X87" s="30" t="s">
        <v>57</v>
      </c>
      <c r="AA87" s="323">
        <f t="shared" si="101"/>
        <v>1</v>
      </c>
    </row>
    <row r="88" spans="1:27" s="33" customFormat="1" ht="36.75" customHeight="1" x14ac:dyDescent="0.3">
      <c r="A88" s="21" t="s">
        <v>86</v>
      </c>
      <c r="B88" s="327" t="s">
        <v>145</v>
      </c>
      <c r="C88" s="430" t="s">
        <v>22</v>
      </c>
      <c r="D88" s="431"/>
      <c r="E88" s="432"/>
      <c r="F88" s="22" t="str">
        <f t="shared" ref="F88:F89" si="130">+IF(S88=10,"demandé",IF(S88=5,"possible",IF(S88=0,"non autorisé","")))</f>
        <v>demandé</v>
      </c>
      <c r="G88" s="9"/>
      <c r="H88" s="9"/>
      <c r="I88" s="10" t="b">
        <v>0</v>
      </c>
      <c r="J88" s="34" t="b">
        <f t="shared" si="15"/>
        <v>1</v>
      </c>
      <c r="K88" s="34">
        <f t="shared" si="16"/>
        <v>10</v>
      </c>
      <c r="L88" s="35"/>
      <c r="M88" s="36"/>
      <c r="N88" s="37"/>
      <c r="O88" s="121"/>
      <c r="P88" s="35">
        <v>10</v>
      </c>
      <c r="Q88" s="36">
        <v>10</v>
      </c>
      <c r="R88" s="37">
        <v>10</v>
      </c>
      <c r="S88" s="121">
        <f t="shared" si="17"/>
        <v>10</v>
      </c>
      <c r="T88" s="38">
        <f t="shared" si="18"/>
        <v>0</v>
      </c>
      <c r="U88" s="38">
        <f t="shared" si="19"/>
        <v>1</v>
      </c>
      <c r="V88" s="39">
        <f t="shared" ref="V88" si="131">+IF(U88&gt;0,U88,IF(T88&gt;0,T88*-1,""))</f>
        <v>1</v>
      </c>
      <c r="W88" s="1"/>
      <c r="X88" s="30" t="s">
        <v>143</v>
      </c>
      <c r="AA88" s="323">
        <f t="shared" si="101"/>
        <v>1</v>
      </c>
    </row>
    <row r="89" spans="1:27" s="33" customFormat="1" ht="38.25" customHeight="1" thickBot="1" x14ac:dyDescent="0.35">
      <c r="A89" s="416" t="s">
        <v>84</v>
      </c>
      <c r="B89" s="534" t="s">
        <v>151</v>
      </c>
      <c r="C89" s="376" t="s">
        <v>51</v>
      </c>
      <c r="D89" s="377"/>
      <c r="E89" s="378"/>
      <c r="F89" s="61" t="str">
        <f t="shared" si="130"/>
        <v/>
      </c>
      <c r="G89" s="137"/>
      <c r="H89" s="138"/>
      <c r="I89" s="64" t="b">
        <v>0</v>
      </c>
      <c r="J89" s="139" t="b">
        <f t="shared" ref="J89" si="132">+IF(I89=TRUE,FALSE,TRUE)</f>
        <v>1</v>
      </c>
      <c r="K89" s="66">
        <f t="shared" ref="K89" si="133">+IF(I89=TRUE,11,10)</f>
        <v>10</v>
      </c>
      <c r="L89" s="176"/>
      <c r="M89" s="157"/>
      <c r="N89" s="162"/>
      <c r="O89" s="116"/>
      <c r="P89" s="176">
        <v>20</v>
      </c>
      <c r="Q89" s="157">
        <v>20</v>
      </c>
      <c r="R89" s="162">
        <v>20</v>
      </c>
      <c r="S89" s="116">
        <f t="shared" ref="S89" si="134">+IF(E$4=0,"",IF(E$4=1,+(P89),IF(E$4=2,Q89,IF(E$4=3,R89,"1"))))</f>
        <v>20</v>
      </c>
      <c r="T89" s="68">
        <f t="shared" ref="T89" si="135">+IF(K89&gt;S89,1,0)</f>
        <v>0</v>
      </c>
      <c r="U89" s="128">
        <f t="shared" si="19"/>
        <v>1</v>
      </c>
      <c r="V89" s="69"/>
      <c r="W89" s="419"/>
      <c r="X89" s="403" t="s">
        <v>58</v>
      </c>
      <c r="AA89" s="323">
        <f t="shared" si="101"/>
        <v>0</v>
      </c>
    </row>
    <row r="90" spans="1:27" s="33" customFormat="1" ht="33.75" customHeight="1" thickBot="1" x14ac:dyDescent="0.35">
      <c r="A90" s="417"/>
      <c r="B90" s="535"/>
      <c r="C90" s="413" t="s">
        <v>78</v>
      </c>
      <c r="D90" s="414"/>
      <c r="E90" s="415"/>
      <c r="F90" s="122" t="str">
        <f t="shared" ref="F90" si="136">+IF(S90=10,"demandé",IF(S90=5,"possible",IF(S90=0,"non autorisé","")))</f>
        <v/>
      </c>
      <c r="G90" s="140"/>
      <c r="H90" s="141"/>
      <c r="I90" s="125" t="b">
        <v>0</v>
      </c>
      <c r="J90" s="142" t="b">
        <f t="shared" si="15"/>
        <v>1</v>
      </c>
      <c r="K90" s="126">
        <f t="shared" si="16"/>
        <v>10</v>
      </c>
      <c r="L90" s="170"/>
      <c r="M90" s="160"/>
      <c r="N90" s="165"/>
      <c r="O90" s="127"/>
      <c r="P90" s="170">
        <v>20</v>
      </c>
      <c r="Q90" s="160">
        <v>20</v>
      </c>
      <c r="R90" s="165">
        <v>20</v>
      </c>
      <c r="S90" s="127">
        <f t="shared" si="17"/>
        <v>20</v>
      </c>
      <c r="T90" s="128">
        <f t="shared" si="18"/>
        <v>0</v>
      </c>
      <c r="U90" s="128">
        <f t="shared" si="19"/>
        <v>1</v>
      </c>
      <c r="V90" s="129"/>
      <c r="W90" s="420"/>
      <c r="X90" s="418"/>
      <c r="AA90" s="323">
        <f>+IF(V90=1,1,0)</f>
        <v>0</v>
      </c>
    </row>
    <row r="91" spans="1:27" ht="36.75" customHeight="1" thickBot="1" x14ac:dyDescent="0.35">
      <c r="A91" s="482" t="s">
        <v>59</v>
      </c>
      <c r="B91" s="483"/>
      <c r="C91" s="484"/>
      <c r="D91" s="484"/>
      <c r="E91" s="484"/>
      <c r="F91" s="484"/>
      <c r="G91" s="484"/>
      <c r="H91" s="485"/>
      <c r="I91" s="60"/>
      <c r="J91" s="55"/>
      <c r="K91" s="55"/>
      <c r="L91" s="55"/>
      <c r="M91" s="55"/>
      <c r="N91" s="55"/>
      <c r="O91" s="55"/>
      <c r="P91" s="55"/>
      <c r="Q91" s="55"/>
      <c r="R91" s="55"/>
      <c r="S91" s="55"/>
      <c r="T91" s="55"/>
      <c r="U91" s="55"/>
      <c r="V91" s="55">
        <f>+AA91</f>
        <v>32</v>
      </c>
      <c r="W91" s="480"/>
      <c r="X91" s="481"/>
      <c r="AA91" s="323">
        <f>+SUM(AA11:AA90)</f>
        <v>32</v>
      </c>
    </row>
    <row r="92" spans="1:27" ht="39" customHeight="1" x14ac:dyDescent="0.3">
      <c r="A92" s="357" t="s">
        <v>153</v>
      </c>
      <c r="B92" s="358"/>
      <c r="C92" s="358"/>
      <c r="D92" s="358"/>
      <c r="E92" s="358"/>
      <c r="F92" s="358"/>
      <c r="G92" s="358"/>
      <c r="H92" s="358"/>
      <c r="I92" s="358"/>
      <c r="J92" s="358"/>
      <c r="K92" s="358"/>
      <c r="L92" s="358"/>
      <c r="M92" s="358"/>
      <c r="N92" s="358"/>
      <c r="O92" s="358"/>
      <c r="P92" s="358"/>
      <c r="Q92" s="358"/>
      <c r="R92" s="358"/>
      <c r="S92" s="358"/>
      <c r="T92" s="358"/>
      <c r="U92" s="358"/>
      <c r="V92" s="358"/>
      <c r="W92" s="358"/>
      <c r="X92" s="358"/>
    </row>
    <row r="93" spans="1:27" x14ac:dyDescent="0.3">
      <c r="A93" s="42"/>
      <c r="B93" s="42"/>
      <c r="C93" s="42"/>
    </row>
    <row r="94" spans="1:27" x14ac:dyDescent="0.3">
      <c r="A94" s="42"/>
      <c r="B94" s="42"/>
      <c r="C94" s="42"/>
    </row>
    <row r="95" spans="1:27" x14ac:dyDescent="0.3">
      <c r="A95" s="42"/>
      <c r="B95" s="42"/>
      <c r="C95" s="42"/>
    </row>
    <row r="96" spans="1:27" x14ac:dyDescent="0.3">
      <c r="A96" s="42"/>
      <c r="B96" s="42"/>
      <c r="C96" s="42"/>
    </row>
    <row r="97" spans="1:3" x14ac:dyDescent="0.3">
      <c r="A97" s="42"/>
      <c r="B97" s="42"/>
      <c r="C97" s="42"/>
    </row>
    <row r="98" spans="1:3" x14ac:dyDescent="0.3">
      <c r="A98" s="42"/>
      <c r="B98" s="42"/>
      <c r="C98" s="42"/>
    </row>
    <row r="99" spans="1:3" x14ac:dyDescent="0.3">
      <c r="A99" s="42"/>
      <c r="B99" s="42"/>
      <c r="C99" s="42"/>
    </row>
    <row r="100" spans="1:3" x14ac:dyDescent="0.3">
      <c r="A100" s="42"/>
      <c r="B100" s="42"/>
      <c r="C100" s="42"/>
    </row>
    <row r="101" spans="1:3" x14ac:dyDescent="0.3">
      <c r="A101" s="42"/>
      <c r="B101" s="42"/>
      <c r="C101" s="42"/>
    </row>
    <row r="102" spans="1:3" x14ac:dyDescent="0.3">
      <c r="A102" s="42"/>
      <c r="B102" s="42"/>
      <c r="C102" s="42"/>
    </row>
    <row r="103" spans="1:3" x14ac:dyDescent="0.3">
      <c r="A103" s="42"/>
      <c r="B103" s="42"/>
      <c r="C103" s="42"/>
    </row>
    <row r="104" spans="1:3" x14ac:dyDescent="0.3">
      <c r="A104" s="42"/>
      <c r="B104" s="42"/>
      <c r="C104" s="42"/>
    </row>
    <row r="105" spans="1:3" x14ac:dyDescent="0.3">
      <c r="A105" s="42"/>
      <c r="B105" s="42"/>
      <c r="C105" s="42"/>
    </row>
    <row r="106" spans="1:3" x14ac:dyDescent="0.3">
      <c r="A106" s="42"/>
      <c r="B106" s="42"/>
      <c r="C106" s="42"/>
    </row>
    <row r="107" spans="1:3" x14ac:dyDescent="0.3">
      <c r="A107" s="42"/>
      <c r="B107" s="42"/>
      <c r="C107" s="42"/>
    </row>
    <row r="108" spans="1:3" x14ac:dyDescent="0.3">
      <c r="A108" s="42"/>
      <c r="B108" s="42"/>
      <c r="C108" s="42"/>
    </row>
    <row r="109" spans="1:3" x14ac:dyDescent="0.3">
      <c r="A109" s="42"/>
      <c r="B109" s="42"/>
      <c r="C109" s="42"/>
    </row>
    <row r="110" spans="1:3" x14ac:dyDescent="0.3">
      <c r="A110" s="42"/>
      <c r="B110" s="42"/>
      <c r="C110" s="42"/>
    </row>
    <row r="111" spans="1:3" x14ac:dyDescent="0.3">
      <c r="A111" s="42"/>
      <c r="B111" s="42"/>
      <c r="C111" s="42"/>
    </row>
    <row r="112" spans="1:3" x14ac:dyDescent="0.3">
      <c r="A112" s="42"/>
      <c r="B112" s="42"/>
      <c r="C112" s="42"/>
    </row>
    <row r="113" spans="1:3" x14ac:dyDescent="0.3">
      <c r="A113" s="42"/>
      <c r="B113" s="42"/>
      <c r="C113" s="42"/>
    </row>
    <row r="114" spans="1:3" x14ac:dyDescent="0.3">
      <c r="A114" s="42"/>
      <c r="B114" s="42"/>
      <c r="C114" s="42"/>
    </row>
    <row r="115" spans="1:3" x14ac:dyDescent="0.3">
      <c r="A115" s="42"/>
      <c r="B115" s="42"/>
      <c r="C115" s="42"/>
    </row>
    <row r="116" spans="1:3" x14ac:dyDescent="0.3">
      <c r="A116" s="42"/>
      <c r="B116" s="42"/>
      <c r="C116" s="42"/>
    </row>
    <row r="117" spans="1:3" x14ac:dyDescent="0.3">
      <c r="A117" s="42"/>
      <c r="B117" s="42"/>
      <c r="C117" s="42"/>
    </row>
    <row r="118" spans="1:3" x14ac:dyDescent="0.3">
      <c r="A118" s="42"/>
      <c r="B118" s="42"/>
      <c r="C118" s="42"/>
    </row>
    <row r="119" spans="1:3" x14ac:dyDescent="0.3">
      <c r="A119" s="42"/>
      <c r="B119" s="42"/>
      <c r="C119" s="42"/>
    </row>
    <row r="120" spans="1:3" x14ac:dyDescent="0.3">
      <c r="A120" s="42"/>
      <c r="B120" s="42"/>
      <c r="C120" s="42"/>
    </row>
    <row r="121" spans="1:3" x14ac:dyDescent="0.3">
      <c r="A121" s="42"/>
      <c r="B121" s="42"/>
      <c r="C121" s="42"/>
    </row>
    <row r="122" spans="1:3" x14ac:dyDescent="0.3">
      <c r="A122" s="42"/>
      <c r="B122" s="42"/>
      <c r="C122" s="42"/>
    </row>
    <row r="123" spans="1:3" x14ac:dyDescent="0.3">
      <c r="A123" s="42"/>
      <c r="B123" s="42"/>
      <c r="C123" s="42"/>
    </row>
    <row r="124" spans="1:3" x14ac:dyDescent="0.3">
      <c r="A124" s="42"/>
      <c r="B124" s="42"/>
      <c r="C124" s="42"/>
    </row>
    <row r="125" spans="1:3" x14ac:dyDescent="0.3">
      <c r="A125" s="42"/>
      <c r="B125" s="42"/>
      <c r="C125" s="42"/>
    </row>
    <row r="126" spans="1:3" x14ac:dyDescent="0.3">
      <c r="A126" s="42"/>
      <c r="B126" s="42"/>
      <c r="C126" s="42"/>
    </row>
    <row r="127" spans="1:3" x14ac:dyDescent="0.3">
      <c r="A127" s="42"/>
      <c r="B127" s="42"/>
      <c r="C127" s="42"/>
    </row>
    <row r="128" spans="1:3" x14ac:dyDescent="0.3">
      <c r="A128" s="42"/>
      <c r="B128" s="42"/>
      <c r="C128" s="42"/>
    </row>
    <row r="129" spans="1:3" x14ac:dyDescent="0.3">
      <c r="A129" s="42"/>
      <c r="B129" s="42"/>
      <c r="C129" s="42"/>
    </row>
    <row r="130" spans="1:3" x14ac:dyDescent="0.3">
      <c r="A130" s="42"/>
      <c r="B130" s="42"/>
      <c r="C130" s="42"/>
    </row>
    <row r="131" spans="1:3" x14ac:dyDescent="0.3">
      <c r="A131" s="42"/>
      <c r="B131" s="42"/>
      <c r="C131" s="42"/>
    </row>
    <row r="132" spans="1:3" x14ac:dyDescent="0.3">
      <c r="A132" s="42"/>
      <c r="B132" s="42"/>
      <c r="C132" s="42"/>
    </row>
    <row r="133" spans="1:3" x14ac:dyDescent="0.3">
      <c r="A133" s="42"/>
      <c r="B133" s="42"/>
      <c r="C133" s="42"/>
    </row>
    <row r="134" spans="1:3" x14ac:dyDescent="0.3">
      <c r="A134" s="42"/>
      <c r="B134" s="42"/>
      <c r="C134" s="42"/>
    </row>
    <row r="135" spans="1:3" x14ac:dyDescent="0.3">
      <c r="A135" s="42"/>
      <c r="B135" s="42"/>
      <c r="C135" s="42"/>
    </row>
    <row r="136" spans="1:3" x14ac:dyDescent="0.3">
      <c r="A136" s="42"/>
      <c r="B136" s="42"/>
      <c r="C136" s="42"/>
    </row>
    <row r="137" spans="1:3" x14ac:dyDescent="0.3">
      <c r="A137" s="42"/>
      <c r="B137" s="42"/>
      <c r="C137" s="42"/>
    </row>
    <row r="138" spans="1:3" x14ac:dyDescent="0.3">
      <c r="A138" s="42"/>
      <c r="B138" s="42"/>
      <c r="C138" s="42"/>
    </row>
    <row r="139" spans="1:3" x14ac:dyDescent="0.3">
      <c r="A139" s="42"/>
      <c r="B139" s="42"/>
      <c r="C139" s="42"/>
    </row>
    <row r="140" spans="1:3" x14ac:dyDescent="0.3">
      <c r="A140" s="42"/>
      <c r="B140" s="42"/>
      <c r="C140" s="42"/>
    </row>
    <row r="141" spans="1:3" x14ac:dyDescent="0.3">
      <c r="A141" s="42"/>
      <c r="B141" s="42"/>
      <c r="C141" s="42"/>
    </row>
    <row r="142" spans="1:3" x14ac:dyDescent="0.3">
      <c r="A142" s="42"/>
      <c r="B142" s="42"/>
      <c r="C142" s="42"/>
    </row>
    <row r="143" spans="1:3" x14ac:dyDescent="0.3">
      <c r="A143" s="42"/>
      <c r="B143" s="42"/>
      <c r="C143" s="42"/>
    </row>
    <row r="144" spans="1:3" x14ac:dyDescent="0.3">
      <c r="A144" s="42"/>
      <c r="B144" s="42"/>
      <c r="C144" s="42"/>
    </row>
    <row r="145" spans="1:3" x14ac:dyDescent="0.3">
      <c r="A145" s="42"/>
      <c r="B145" s="42"/>
      <c r="C145" s="42"/>
    </row>
  </sheetData>
  <sheetProtection password="DC8F" sheet="1" objects="1" scenarios="1" autoFilter="0"/>
  <mergeCells count="136">
    <mergeCell ref="C70:E70"/>
    <mergeCell ref="A64:A72"/>
    <mergeCell ref="C66:E66"/>
    <mergeCell ref="B89:B90"/>
    <mergeCell ref="C88:E88"/>
    <mergeCell ref="C84:E84"/>
    <mergeCell ref="A27:A30"/>
    <mergeCell ref="C58:E58"/>
    <mergeCell ref="C59:E59"/>
    <mergeCell ref="C36:E36"/>
    <mergeCell ref="C49:E49"/>
    <mergeCell ref="C48:E48"/>
    <mergeCell ref="A44:A50"/>
    <mergeCell ref="A52:A63"/>
    <mergeCell ref="C28:E28"/>
    <mergeCell ref="C29:E29"/>
    <mergeCell ref="C60:E60"/>
    <mergeCell ref="C61:E61"/>
    <mergeCell ref="C43:E43"/>
    <mergeCell ref="B73:B77"/>
    <mergeCell ref="B78:B82"/>
    <mergeCell ref="C71:E71"/>
    <mergeCell ref="C67:E67"/>
    <mergeCell ref="C68:E68"/>
    <mergeCell ref="C69:E69"/>
    <mergeCell ref="X52:X63"/>
    <mergeCell ref="W27:W30"/>
    <mergeCell ref="C40:E40"/>
    <mergeCell ref="C47:E47"/>
    <mergeCell ref="C31:E31"/>
    <mergeCell ref="C57:E57"/>
    <mergeCell ref="C63:E63"/>
    <mergeCell ref="C50:E50"/>
    <mergeCell ref="C46:E46"/>
    <mergeCell ref="C45:E45"/>
    <mergeCell ref="C52:E52"/>
    <mergeCell ref="X27:X30"/>
    <mergeCell ref="X44:X49"/>
    <mergeCell ref="C30:E30"/>
    <mergeCell ref="C62:E62"/>
    <mergeCell ref="W91:X91"/>
    <mergeCell ref="A91:H91"/>
    <mergeCell ref="A33:A34"/>
    <mergeCell ref="A83:A86"/>
    <mergeCell ref="C54:E54"/>
    <mergeCell ref="A39:X39"/>
    <mergeCell ref="C41:E41"/>
    <mergeCell ref="C42:E42"/>
    <mergeCell ref="C44:E44"/>
    <mergeCell ref="C51:E51"/>
    <mergeCell ref="C83:E83"/>
    <mergeCell ref="C77:E77"/>
    <mergeCell ref="C73:E73"/>
    <mergeCell ref="X73:X77"/>
    <mergeCell ref="A73:A77"/>
    <mergeCell ref="C87:E87"/>
    <mergeCell ref="A78:A82"/>
    <mergeCell ref="X35:X38"/>
    <mergeCell ref="C35:E35"/>
    <mergeCell ref="C37:E37"/>
    <mergeCell ref="C38:E38"/>
    <mergeCell ref="A35:A38"/>
    <mergeCell ref="C55:E55"/>
    <mergeCell ref="C53:E53"/>
    <mergeCell ref="W4:X4"/>
    <mergeCell ref="A4:D4"/>
    <mergeCell ref="C16:E16"/>
    <mergeCell ref="C11:E11"/>
    <mergeCell ref="C12:E12"/>
    <mergeCell ref="G3:V3"/>
    <mergeCell ref="G4:V4"/>
    <mergeCell ref="A3:D3"/>
    <mergeCell ref="E3:F3"/>
    <mergeCell ref="A7:D7"/>
    <mergeCell ref="A16:A17"/>
    <mergeCell ref="X16:X17"/>
    <mergeCell ref="A5:D5"/>
    <mergeCell ref="A6:D6"/>
    <mergeCell ref="E5:F5"/>
    <mergeCell ref="E6:F6"/>
    <mergeCell ref="G5:V6"/>
    <mergeCell ref="W5:X6"/>
    <mergeCell ref="G7:V7"/>
    <mergeCell ref="W7:X7"/>
    <mergeCell ref="A8:X8"/>
    <mergeCell ref="E7:F7"/>
    <mergeCell ref="C14:E14"/>
    <mergeCell ref="W3:X3"/>
    <mergeCell ref="A13:A14"/>
    <mergeCell ref="X12:X15"/>
    <mergeCell ref="C90:E90"/>
    <mergeCell ref="C89:E89"/>
    <mergeCell ref="A89:A90"/>
    <mergeCell ref="X89:X90"/>
    <mergeCell ref="W89:W90"/>
    <mergeCell ref="C82:E82"/>
    <mergeCell ref="C72:E72"/>
    <mergeCell ref="C86:E86"/>
    <mergeCell ref="C19:E19"/>
    <mergeCell ref="C20:E20"/>
    <mergeCell ref="C21:E21"/>
    <mergeCell ref="C32:E32"/>
    <mergeCell ref="C33:E33"/>
    <mergeCell ref="C34:E34"/>
    <mergeCell ref="C22:E22"/>
    <mergeCell ref="C23:E23"/>
    <mergeCell ref="C85:E85"/>
    <mergeCell ref="C78:E78"/>
    <mergeCell ref="C79:E79"/>
    <mergeCell ref="X22:X24"/>
    <mergeCell ref="C56:E56"/>
    <mergeCell ref="X33:X34"/>
    <mergeCell ref="A92:X92"/>
    <mergeCell ref="G1:X2"/>
    <mergeCell ref="A1:F2"/>
    <mergeCell ref="X78:X82"/>
    <mergeCell ref="C81:E81"/>
    <mergeCell ref="C80:E80"/>
    <mergeCell ref="E4:F4"/>
    <mergeCell ref="C64:E64"/>
    <mergeCell ref="X18:X21"/>
    <mergeCell ref="A10:X10"/>
    <mergeCell ref="A25:X25"/>
    <mergeCell ref="C9:F9"/>
    <mergeCell ref="C15:E15"/>
    <mergeCell ref="C17:E17"/>
    <mergeCell ref="C18:E18"/>
    <mergeCell ref="C24:E24"/>
    <mergeCell ref="C26:E26"/>
    <mergeCell ref="C27:E27"/>
    <mergeCell ref="X64:X72"/>
    <mergeCell ref="C76:E76"/>
    <mergeCell ref="C75:E75"/>
    <mergeCell ref="C74:E74"/>
    <mergeCell ref="C65:E65"/>
    <mergeCell ref="C13:E13"/>
  </mergeCells>
  <conditionalFormatting sqref="W4">
    <cfRule type="cellIs" dxfId="247" priority="2350" stopIfTrue="1" operator="equal">
      <formula>2</formula>
    </cfRule>
    <cfRule type="cellIs" dxfId="246" priority="2351" stopIfTrue="1" operator="equal">
      <formula>1</formula>
    </cfRule>
    <cfRule type="cellIs" dxfId="245" priority="2352" stopIfTrue="1" operator="equal">
      <formula>3</formula>
    </cfRule>
  </conditionalFormatting>
  <conditionalFormatting sqref="V84 V26:V27 V41:V42 V86:V87 V17:V24 V15 V37:V38 V31:V35">
    <cfRule type="cellIs" dxfId="244" priority="592" stopIfTrue="1" operator="equal">
      <formula>-1</formula>
    </cfRule>
    <cfRule type="cellIs" dxfId="243" priority="593" stopIfTrue="1" operator="equal">
      <formula>1</formula>
    </cfRule>
  </conditionalFormatting>
  <conditionalFormatting sqref="F84 F26 F41:F42 F86:F87 F17:F24 F15 F31:F34 F50:F51">
    <cfRule type="containsText" dxfId="242" priority="589" stopIfTrue="1" operator="containsText" text="possible">
      <formula>NOT(ISERROR(SEARCH("possible",F15)))</formula>
    </cfRule>
    <cfRule type="containsText" dxfId="241" priority="590" stopIfTrue="1" operator="containsText" text="non autorisé">
      <formula>NOT(ISERROR(SEARCH("non autorisé",F15)))</formula>
    </cfRule>
    <cfRule type="containsText" dxfId="240" priority="591" stopIfTrue="1" operator="containsText" text="demandé">
      <formula>NOT(ISERROR(SEARCH("demandé",F15)))</formula>
    </cfRule>
  </conditionalFormatting>
  <conditionalFormatting sqref="V44">
    <cfRule type="cellIs" dxfId="239" priority="568" stopIfTrue="1" operator="equal">
      <formula>-1</formula>
    </cfRule>
    <cfRule type="cellIs" dxfId="238" priority="569" stopIfTrue="1" operator="equal">
      <formula>1</formula>
    </cfRule>
  </conditionalFormatting>
  <conditionalFormatting sqref="F82">
    <cfRule type="containsText" dxfId="237" priority="509" stopIfTrue="1" operator="containsText" text="possible">
      <formula>NOT(ISERROR(SEARCH("possible",F82)))</formula>
    </cfRule>
    <cfRule type="containsText" dxfId="236" priority="510" stopIfTrue="1" operator="containsText" text="non autorisé">
      <formula>NOT(ISERROR(SEARCH("non autorisé",F82)))</formula>
    </cfRule>
    <cfRule type="containsText" dxfId="235" priority="511" stopIfTrue="1" operator="containsText" text="demandé">
      <formula>NOT(ISERROR(SEARCH("demandé",F82)))</formula>
    </cfRule>
  </conditionalFormatting>
  <conditionalFormatting sqref="V82">
    <cfRule type="cellIs" dxfId="234" priority="512" stopIfTrue="1" operator="equal">
      <formula>-1</formula>
    </cfRule>
    <cfRule type="cellIs" dxfId="233" priority="513" stopIfTrue="1" operator="equal">
      <formula>1</formula>
    </cfRule>
  </conditionalFormatting>
  <conditionalFormatting sqref="V88">
    <cfRule type="cellIs" dxfId="232" priority="496" stopIfTrue="1" operator="equal">
      <formula>-1</formula>
    </cfRule>
    <cfRule type="cellIs" dxfId="231" priority="497" stopIfTrue="1" operator="equal">
      <formula>1</formula>
    </cfRule>
  </conditionalFormatting>
  <conditionalFormatting sqref="F88">
    <cfRule type="containsText" dxfId="230" priority="493" stopIfTrue="1" operator="containsText" text="possible">
      <formula>NOT(ISERROR(SEARCH("possible",F88)))</formula>
    </cfRule>
    <cfRule type="containsText" dxfId="229" priority="494" stopIfTrue="1" operator="containsText" text="non autorisé">
      <formula>NOT(ISERROR(SEARCH("non autorisé",F88)))</formula>
    </cfRule>
    <cfRule type="containsText" dxfId="228" priority="495" stopIfTrue="1" operator="containsText" text="demandé">
      <formula>NOT(ISERROR(SEARCH("demandé",F88)))</formula>
    </cfRule>
  </conditionalFormatting>
  <conditionalFormatting sqref="V90">
    <cfRule type="cellIs" dxfId="227" priority="488" stopIfTrue="1" operator="equal">
      <formula>-1</formula>
    </cfRule>
    <cfRule type="cellIs" dxfId="226" priority="489" stopIfTrue="1" operator="equal">
      <formula>1</formula>
    </cfRule>
  </conditionalFormatting>
  <conditionalFormatting sqref="F90">
    <cfRule type="containsText" dxfId="225" priority="485" stopIfTrue="1" operator="containsText" text="possible">
      <formula>NOT(ISERROR(SEARCH("possible",F90)))</formula>
    </cfRule>
    <cfRule type="containsText" dxfId="224" priority="486" stopIfTrue="1" operator="containsText" text="non autorisé">
      <formula>NOT(ISERROR(SEARCH("non autorisé",F90)))</formula>
    </cfRule>
    <cfRule type="containsText" dxfId="223" priority="487" stopIfTrue="1" operator="containsText" text="demandé">
      <formula>NOT(ISERROR(SEARCH("demandé",F90)))</formula>
    </cfRule>
  </conditionalFormatting>
  <conditionalFormatting sqref="F55">
    <cfRule type="containsText" dxfId="222" priority="467" stopIfTrue="1" operator="containsText" text="possible">
      <formula>NOT(ISERROR(SEARCH("possible",F55)))</formula>
    </cfRule>
    <cfRule type="containsText" dxfId="221" priority="468" stopIfTrue="1" operator="containsText" text="non autorisé">
      <formula>NOT(ISERROR(SEARCH("non autorisé",F55)))</formula>
    </cfRule>
    <cfRule type="containsText" dxfId="220" priority="469" stopIfTrue="1" operator="containsText" text="demandé">
      <formula>NOT(ISERROR(SEARCH("demandé",F55)))</formula>
    </cfRule>
  </conditionalFormatting>
  <conditionalFormatting sqref="F53">
    <cfRule type="containsText" dxfId="219" priority="462" stopIfTrue="1" operator="containsText" text="possible">
      <formula>NOT(ISERROR(SEARCH("possible",F53)))</formula>
    </cfRule>
    <cfRule type="containsText" dxfId="218" priority="463" stopIfTrue="1" operator="containsText" text="non autorisé">
      <formula>NOT(ISERROR(SEARCH("non autorisé",F53)))</formula>
    </cfRule>
    <cfRule type="containsText" dxfId="217" priority="464" stopIfTrue="1" operator="containsText" text="demandé">
      <formula>NOT(ISERROR(SEARCH("demandé",F53)))</formula>
    </cfRule>
  </conditionalFormatting>
  <conditionalFormatting sqref="V55:V56">
    <cfRule type="cellIs" dxfId="216" priority="470" stopIfTrue="1" operator="equal">
      <formula>-1</formula>
    </cfRule>
    <cfRule type="cellIs" dxfId="215" priority="471" stopIfTrue="1" operator="equal">
      <formula>1</formula>
    </cfRule>
  </conditionalFormatting>
  <conditionalFormatting sqref="F57">
    <cfRule type="containsText" dxfId="214" priority="457" stopIfTrue="1" operator="containsText" text="possible">
      <formula>NOT(ISERROR(SEARCH("possible",F57)))</formula>
    </cfRule>
    <cfRule type="containsText" dxfId="213" priority="458" stopIfTrue="1" operator="containsText" text="non autorisé">
      <formula>NOT(ISERROR(SEARCH("non autorisé",F57)))</formula>
    </cfRule>
    <cfRule type="containsText" dxfId="212" priority="459" stopIfTrue="1" operator="containsText" text="demandé">
      <formula>NOT(ISERROR(SEARCH("demandé",F57)))</formula>
    </cfRule>
  </conditionalFormatting>
  <conditionalFormatting sqref="V53">
    <cfRule type="cellIs" dxfId="211" priority="465" stopIfTrue="1" operator="equal">
      <formula>-1</formula>
    </cfRule>
    <cfRule type="cellIs" dxfId="210" priority="466" stopIfTrue="1" operator="equal">
      <formula>1</formula>
    </cfRule>
  </conditionalFormatting>
  <conditionalFormatting sqref="F56">
    <cfRule type="containsText" dxfId="209" priority="452" stopIfTrue="1" operator="containsText" text="possible">
      <formula>NOT(ISERROR(SEARCH("possible",F56)))</formula>
    </cfRule>
    <cfRule type="containsText" dxfId="208" priority="453" stopIfTrue="1" operator="containsText" text="non autorisé">
      <formula>NOT(ISERROR(SEARCH("non autorisé",F56)))</formula>
    </cfRule>
    <cfRule type="containsText" dxfId="207" priority="454" stopIfTrue="1" operator="containsText" text="demandé">
      <formula>NOT(ISERROR(SEARCH("demandé",F56)))</formula>
    </cfRule>
  </conditionalFormatting>
  <conditionalFormatting sqref="F58:F63">
    <cfRule type="containsText" dxfId="206" priority="447" stopIfTrue="1" operator="containsText" text="possible">
      <formula>NOT(ISERROR(SEARCH("possible",F58)))</formula>
    </cfRule>
    <cfRule type="containsText" dxfId="205" priority="448" stopIfTrue="1" operator="containsText" text="non autorisé">
      <formula>NOT(ISERROR(SEARCH("non autorisé",F58)))</formula>
    </cfRule>
    <cfRule type="containsText" dxfId="204" priority="449" stopIfTrue="1" operator="containsText" text="demandé">
      <formula>NOT(ISERROR(SEARCH("demandé",F58)))</formula>
    </cfRule>
  </conditionalFormatting>
  <conditionalFormatting sqref="F65">
    <cfRule type="containsText" dxfId="203" priority="360" stopIfTrue="1" operator="containsText" text="possible">
      <formula>NOT(ISERROR(SEARCH("possible",F65)))</formula>
    </cfRule>
    <cfRule type="containsText" dxfId="202" priority="361" stopIfTrue="1" operator="containsText" text="non autorisé">
      <formula>NOT(ISERROR(SEARCH("non autorisé",F65)))</formula>
    </cfRule>
    <cfRule type="containsText" dxfId="201" priority="362" stopIfTrue="1" operator="containsText" text="demandé">
      <formula>NOT(ISERROR(SEARCH("demandé",F65)))</formula>
    </cfRule>
  </conditionalFormatting>
  <conditionalFormatting sqref="V57">
    <cfRule type="cellIs" dxfId="200" priority="426" operator="equal">
      <formula>1</formula>
    </cfRule>
  </conditionalFormatting>
  <conditionalFormatting sqref="V91">
    <cfRule type="cellIs" dxfId="199" priority="424" operator="lessThan">
      <formula>1</formula>
    </cfRule>
    <cfRule type="cellIs" dxfId="198" priority="425" operator="greaterThan">
      <formula>0</formula>
    </cfRule>
  </conditionalFormatting>
  <conditionalFormatting sqref="V58:V63">
    <cfRule type="cellIs" dxfId="197" priority="422" stopIfTrue="1" operator="equal">
      <formula>-1</formula>
    </cfRule>
    <cfRule type="cellIs" dxfId="196" priority="423" stopIfTrue="1" operator="equal">
      <formula>1</formula>
    </cfRule>
  </conditionalFormatting>
  <conditionalFormatting sqref="V58:V63">
    <cfRule type="cellIs" dxfId="195" priority="421" operator="equal">
      <formula>1</formula>
    </cfRule>
  </conditionalFormatting>
  <conditionalFormatting sqref="F54">
    <cfRule type="containsText" dxfId="194" priority="416" stopIfTrue="1" operator="containsText" text="possible">
      <formula>NOT(ISERROR(SEARCH("possible",F54)))</formula>
    </cfRule>
    <cfRule type="containsText" dxfId="193" priority="417" stopIfTrue="1" operator="containsText" text="non autorisé">
      <formula>NOT(ISERROR(SEARCH("non autorisé",F54)))</formula>
    </cfRule>
    <cfRule type="containsText" dxfId="192" priority="418" stopIfTrue="1" operator="containsText" text="demandé">
      <formula>NOT(ISERROR(SEARCH("demandé",F54)))</formula>
    </cfRule>
  </conditionalFormatting>
  <conditionalFormatting sqref="V54">
    <cfRule type="cellIs" dxfId="191" priority="419" stopIfTrue="1" operator="equal">
      <formula>-1</formula>
    </cfRule>
    <cfRule type="cellIs" dxfId="190" priority="420" stopIfTrue="1" operator="equal">
      <formula>1</formula>
    </cfRule>
  </conditionalFormatting>
  <conditionalFormatting sqref="V64 V66:V72">
    <cfRule type="cellIs" dxfId="189" priority="404" operator="equal">
      <formula>1</formula>
    </cfRule>
  </conditionalFormatting>
  <conditionalFormatting sqref="F66:F72">
    <cfRule type="containsText" dxfId="188" priority="407" stopIfTrue="1" operator="containsText" text="possible">
      <formula>NOT(ISERROR(SEARCH("possible",F66)))</formula>
    </cfRule>
    <cfRule type="containsText" dxfId="187" priority="408" stopIfTrue="1" operator="containsText" text="non autorisé">
      <formula>NOT(ISERROR(SEARCH("non autorisé",F66)))</formula>
    </cfRule>
    <cfRule type="containsText" dxfId="186" priority="409" stopIfTrue="1" operator="containsText" text="demandé">
      <formula>NOT(ISERROR(SEARCH("demandé",F66)))</formula>
    </cfRule>
  </conditionalFormatting>
  <conditionalFormatting sqref="V64 V66:V72">
    <cfRule type="cellIs" dxfId="185" priority="405" stopIfTrue="1" operator="equal">
      <formula>-1</formula>
    </cfRule>
    <cfRule type="cellIs" dxfId="184" priority="406" stopIfTrue="1" operator="equal">
      <formula>1</formula>
    </cfRule>
  </conditionalFormatting>
  <conditionalFormatting sqref="V65">
    <cfRule type="cellIs" dxfId="183" priority="357" operator="equal">
      <formula>1</formula>
    </cfRule>
  </conditionalFormatting>
  <conditionalFormatting sqref="V65">
    <cfRule type="cellIs" dxfId="182" priority="358" stopIfTrue="1" operator="equal">
      <formula>-1</formula>
    </cfRule>
    <cfRule type="cellIs" dxfId="181" priority="359" stopIfTrue="1" operator="equal">
      <formula>1</formula>
    </cfRule>
  </conditionalFormatting>
  <conditionalFormatting sqref="V66">
    <cfRule type="cellIs" dxfId="180" priority="356" operator="equal">
      <formula>0</formula>
    </cfRule>
  </conditionalFormatting>
  <conditionalFormatting sqref="V77">
    <cfRule type="cellIs" dxfId="179" priority="344" operator="equal">
      <formula>1</formula>
    </cfRule>
  </conditionalFormatting>
  <conditionalFormatting sqref="F77">
    <cfRule type="containsText" dxfId="178" priority="347" stopIfTrue="1" operator="containsText" text="possible">
      <formula>NOT(ISERROR(SEARCH("possible",F77)))</formula>
    </cfRule>
    <cfRule type="containsText" dxfId="177" priority="348" stopIfTrue="1" operator="containsText" text="non autorisé">
      <formula>NOT(ISERROR(SEARCH("non autorisé",F77)))</formula>
    </cfRule>
    <cfRule type="containsText" dxfId="176" priority="349" stopIfTrue="1" operator="containsText" text="demandé">
      <formula>NOT(ISERROR(SEARCH("demandé",F77)))</formula>
    </cfRule>
  </conditionalFormatting>
  <conditionalFormatting sqref="V77">
    <cfRule type="cellIs" dxfId="175" priority="345" stopIfTrue="1" operator="equal">
      <formula>-1</formula>
    </cfRule>
    <cfRule type="cellIs" dxfId="174" priority="346" stopIfTrue="1" operator="equal">
      <formula>1</formula>
    </cfRule>
  </conditionalFormatting>
  <conditionalFormatting sqref="F73">
    <cfRule type="containsText" dxfId="173" priority="341" stopIfTrue="1" operator="containsText" text="possible">
      <formula>NOT(ISERROR(SEARCH("possible",F73)))</formula>
    </cfRule>
    <cfRule type="containsText" dxfId="172" priority="342" stopIfTrue="1" operator="containsText" text="non autorisé">
      <formula>NOT(ISERROR(SEARCH("non autorisé",F73)))</formula>
    </cfRule>
    <cfRule type="containsText" dxfId="171" priority="343" stopIfTrue="1" operator="containsText" text="demandé">
      <formula>NOT(ISERROR(SEARCH("demandé",F73)))</formula>
    </cfRule>
  </conditionalFormatting>
  <conditionalFormatting sqref="F85">
    <cfRule type="containsText" dxfId="170" priority="294" stopIfTrue="1" operator="containsText" text="possible">
      <formula>NOT(ISERROR(SEARCH("possible",F85)))</formula>
    </cfRule>
    <cfRule type="containsText" dxfId="169" priority="295" stopIfTrue="1" operator="containsText" text="non autorisé">
      <formula>NOT(ISERROR(SEARCH("non autorisé",F85)))</formula>
    </cfRule>
    <cfRule type="containsText" dxfId="168" priority="296" stopIfTrue="1" operator="containsText" text="demandé">
      <formula>NOT(ISERROR(SEARCH("demandé",F85)))</formula>
    </cfRule>
  </conditionalFormatting>
  <conditionalFormatting sqref="V89">
    <cfRule type="cellIs" dxfId="167" priority="313" stopIfTrue="1" operator="equal">
      <formula>-1</formula>
    </cfRule>
    <cfRule type="cellIs" dxfId="166" priority="314" stopIfTrue="1" operator="equal">
      <formula>1</formula>
    </cfRule>
  </conditionalFormatting>
  <conditionalFormatting sqref="F89">
    <cfRule type="containsText" dxfId="165" priority="310" stopIfTrue="1" operator="containsText" text="possible">
      <formula>NOT(ISERROR(SEARCH("possible",F89)))</formula>
    </cfRule>
    <cfRule type="containsText" dxfId="164" priority="311" stopIfTrue="1" operator="containsText" text="non autorisé">
      <formula>NOT(ISERROR(SEARCH("non autorisé",F89)))</formula>
    </cfRule>
    <cfRule type="containsText" dxfId="163" priority="312" stopIfTrue="1" operator="containsText" text="demandé">
      <formula>NOT(ISERROR(SEARCH("demandé",F89)))</formula>
    </cfRule>
  </conditionalFormatting>
  <conditionalFormatting sqref="V85">
    <cfRule type="cellIs" dxfId="162" priority="297" stopIfTrue="1" operator="equal">
      <formula>-1</formula>
    </cfRule>
    <cfRule type="cellIs" dxfId="161" priority="298" stopIfTrue="1" operator="equal">
      <formula>1</formula>
    </cfRule>
  </conditionalFormatting>
  <conditionalFormatting sqref="F78">
    <cfRule type="containsText" dxfId="160" priority="289" stopIfTrue="1" operator="containsText" text="possible">
      <formula>NOT(ISERROR(SEARCH("possible",F78)))</formula>
    </cfRule>
    <cfRule type="containsText" dxfId="159" priority="290" stopIfTrue="1" operator="containsText" text="non autorisé">
      <formula>NOT(ISERROR(SEARCH("non autorisé",F78)))</formula>
    </cfRule>
    <cfRule type="containsText" dxfId="158" priority="291" stopIfTrue="1" operator="containsText" text="demandé">
      <formula>NOT(ISERROR(SEARCH("demandé",F78)))</formula>
    </cfRule>
  </conditionalFormatting>
  <conditionalFormatting sqref="V78">
    <cfRule type="cellIs" dxfId="157" priority="292" stopIfTrue="1" operator="equal">
      <formula>-1</formula>
    </cfRule>
    <cfRule type="cellIs" dxfId="156" priority="293" stopIfTrue="1" operator="equal">
      <formula>1</formula>
    </cfRule>
  </conditionalFormatting>
  <conditionalFormatting sqref="F79">
    <cfRule type="containsText" dxfId="155" priority="284" stopIfTrue="1" operator="containsText" text="possible">
      <formula>NOT(ISERROR(SEARCH("possible",F79)))</formula>
    </cfRule>
    <cfRule type="containsText" dxfId="154" priority="285" stopIfTrue="1" operator="containsText" text="non autorisé">
      <formula>NOT(ISERROR(SEARCH("non autorisé",F79)))</formula>
    </cfRule>
    <cfRule type="containsText" dxfId="153" priority="286" stopIfTrue="1" operator="containsText" text="demandé">
      <formula>NOT(ISERROR(SEARCH("demandé",F79)))</formula>
    </cfRule>
  </conditionalFormatting>
  <conditionalFormatting sqref="V79">
    <cfRule type="cellIs" dxfId="152" priority="287" stopIfTrue="1" operator="equal">
      <formula>-1</formula>
    </cfRule>
    <cfRule type="cellIs" dxfId="151" priority="288" stopIfTrue="1" operator="equal">
      <formula>1</formula>
    </cfRule>
  </conditionalFormatting>
  <conditionalFormatting sqref="F81">
    <cfRule type="containsText" dxfId="150" priority="279" stopIfTrue="1" operator="containsText" text="possible">
      <formula>NOT(ISERROR(SEARCH("possible",F81)))</formula>
    </cfRule>
    <cfRule type="containsText" dxfId="149" priority="280" stopIfTrue="1" operator="containsText" text="non autorisé">
      <formula>NOT(ISERROR(SEARCH("non autorisé",F81)))</formula>
    </cfRule>
    <cfRule type="containsText" dxfId="148" priority="281" stopIfTrue="1" operator="containsText" text="demandé">
      <formula>NOT(ISERROR(SEARCH("demandé",F81)))</formula>
    </cfRule>
  </conditionalFormatting>
  <conditionalFormatting sqref="V81">
    <cfRule type="cellIs" dxfId="147" priority="282" stopIfTrue="1" operator="equal">
      <formula>-1</formula>
    </cfRule>
    <cfRule type="cellIs" dxfId="146" priority="283" stopIfTrue="1" operator="equal">
      <formula>1</formula>
    </cfRule>
  </conditionalFormatting>
  <conditionalFormatting sqref="F80">
    <cfRule type="containsText" dxfId="145" priority="274" stopIfTrue="1" operator="containsText" text="possible">
      <formula>NOT(ISERROR(SEARCH("possible",F80)))</formula>
    </cfRule>
    <cfRule type="containsText" dxfId="144" priority="275" stopIfTrue="1" operator="containsText" text="non autorisé">
      <formula>NOT(ISERROR(SEARCH("non autorisé",F80)))</formula>
    </cfRule>
    <cfRule type="containsText" dxfId="143" priority="276" stopIfTrue="1" operator="containsText" text="demandé">
      <formula>NOT(ISERROR(SEARCH("demandé",F80)))</formula>
    </cfRule>
  </conditionalFormatting>
  <conditionalFormatting sqref="V80">
    <cfRule type="cellIs" dxfId="142" priority="277" stopIfTrue="1" operator="equal">
      <formula>-1</formula>
    </cfRule>
    <cfRule type="cellIs" dxfId="141" priority="278" stopIfTrue="1" operator="equal">
      <formula>1</formula>
    </cfRule>
  </conditionalFormatting>
  <conditionalFormatting sqref="V83">
    <cfRule type="cellIs" dxfId="140" priority="272" stopIfTrue="1" operator="equal">
      <formula>-1</formula>
    </cfRule>
    <cfRule type="cellIs" dxfId="139" priority="273" stopIfTrue="1" operator="equal">
      <formula>1</formula>
    </cfRule>
  </conditionalFormatting>
  <conditionalFormatting sqref="F83">
    <cfRule type="containsText" dxfId="138" priority="263" stopIfTrue="1" operator="containsText" text="possible">
      <formula>NOT(ISERROR(SEARCH("possible",F83)))</formula>
    </cfRule>
    <cfRule type="containsText" dxfId="137" priority="264" stopIfTrue="1" operator="containsText" text="non autorisé">
      <formula>NOT(ISERROR(SEARCH("non autorisé",F83)))</formula>
    </cfRule>
    <cfRule type="containsText" dxfId="136" priority="265" stopIfTrue="1" operator="containsText" text="demandé">
      <formula>NOT(ISERROR(SEARCH("demandé",F83)))</formula>
    </cfRule>
  </conditionalFormatting>
  <conditionalFormatting sqref="F64">
    <cfRule type="containsText" dxfId="135" priority="254" stopIfTrue="1" operator="containsText" text="possible">
      <formula>NOT(ISERROR(SEARCH("possible",F64)))</formula>
    </cfRule>
    <cfRule type="containsText" dxfId="134" priority="255" stopIfTrue="1" operator="containsText" text="non autorisé">
      <formula>NOT(ISERROR(SEARCH("non autorisé",F64)))</formula>
    </cfRule>
    <cfRule type="containsText" dxfId="133" priority="256" stopIfTrue="1" operator="containsText" text="demandé">
      <formula>NOT(ISERROR(SEARCH("demandé",F64)))</formula>
    </cfRule>
  </conditionalFormatting>
  <conditionalFormatting sqref="F52">
    <cfRule type="containsText" dxfId="132" priority="211" stopIfTrue="1" operator="containsText" text="possible">
      <formula>NOT(ISERROR(SEARCH("possible",F52)))</formula>
    </cfRule>
    <cfRule type="containsText" dxfId="131" priority="212" stopIfTrue="1" operator="containsText" text="non autorisé">
      <formula>NOT(ISERROR(SEARCH("non autorisé",F52)))</formula>
    </cfRule>
    <cfRule type="containsText" dxfId="130" priority="213" stopIfTrue="1" operator="containsText" text="demandé">
      <formula>NOT(ISERROR(SEARCH("demandé",F52)))</formula>
    </cfRule>
  </conditionalFormatting>
  <conditionalFormatting sqref="F51">
    <cfRule type="containsText" dxfId="129" priority="205" stopIfTrue="1" operator="containsText" text="possible">
      <formula>NOT(ISERROR(SEARCH("possible",F51)))</formula>
    </cfRule>
    <cfRule type="containsText" dxfId="128" priority="206" stopIfTrue="1" operator="containsText" text="non autorisé">
      <formula>NOT(ISERROR(SEARCH("non autorisé",F51)))</formula>
    </cfRule>
    <cfRule type="containsText" dxfId="127" priority="207" stopIfTrue="1" operator="containsText" text="demandé">
      <formula>NOT(ISERROR(SEARCH("demandé",F51)))</formula>
    </cfRule>
  </conditionalFormatting>
  <conditionalFormatting sqref="F30">
    <cfRule type="containsText" dxfId="126" priority="200" stopIfTrue="1" operator="containsText" text="possible">
      <formula>NOT(ISERROR(SEARCH("possible",F30)))</formula>
    </cfRule>
    <cfRule type="containsText" dxfId="125" priority="201" stopIfTrue="1" operator="containsText" text="non autorisé">
      <formula>NOT(ISERROR(SEARCH("non autorisé",F30)))</formula>
    </cfRule>
    <cfRule type="containsText" dxfId="124" priority="202" stopIfTrue="1" operator="containsText" text="demandé">
      <formula>NOT(ISERROR(SEARCH("demandé",F30)))</formula>
    </cfRule>
  </conditionalFormatting>
  <conditionalFormatting sqref="V30">
    <cfRule type="cellIs" dxfId="123" priority="203" stopIfTrue="1" operator="equal">
      <formula>-1</formula>
    </cfRule>
    <cfRule type="cellIs" dxfId="122" priority="204" stopIfTrue="1" operator="equal">
      <formula>1</formula>
    </cfRule>
  </conditionalFormatting>
  <conditionalFormatting sqref="F28">
    <cfRule type="containsText" dxfId="121" priority="195" stopIfTrue="1" operator="containsText" text="possible">
      <formula>NOT(ISERROR(SEARCH("possible",F28)))</formula>
    </cfRule>
    <cfRule type="containsText" dxfId="120" priority="196" stopIfTrue="1" operator="containsText" text="non autorisé">
      <formula>NOT(ISERROR(SEARCH("non autorisé",F28)))</formula>
    </cfRule>
    <cfRule type="containsText" dxfId="119" priority="197" stopIfTrue="1" operator="containsText" text="demandé">
      <formula>NOT(ISERROR(SEARCH("demandé",F28)))</formula>
    </cfRule>
  </conditionalFormatting>
  <conditionalFormatting sqref="V28">
    <cfRule type="cellIs" dxfId="118" priority="198" stopIfTrue="1" operator="equal">
      <formula>-1</formula>
    </cfRule>
    <cfRule type="cellIs" dxfId="117" priority="199" stopIfTrue="1" operator="equal">
      <formula>1</formula>
    </cfRule>
  </conditionalFormatting>
  <conditionalFormatting sqref="F29">
    <cfRule type="containsText" dxfId="116" priority="190" stopIfTrue="1" operator="containsText" text="possible">
      <formula>NOT(ISERROR(SEARCH("possible",F29)))</formula>
    </cfRule>
    <cfRule type="containsText" dxfId="115" priority="191" stopIfTrue="1" operator="containsText" text="non autorisé">
      <formula>NOT(ISERROR(SEARCH("non autorisé",F29)))</formula>
    </cfRule>
    <cfRule type="containsText" dxfId="114" priority="192" stopIfTrue="1" operator="containsText" text="demandé">
      <formula>NOT(ISERROR(SEARCH("demandé",F29)))</formula>
    </cfRule>
  </conditionalFormatting>
  <conditionalFormatting sqref="V29">
    <cfRule type="cellIs" dxfId="113" priority="193" stopIfTrue="1" operator="equal">
      <formula>-1</formula>
    </cfRule>
    <cfRule type="cellIs" dxfId="112" priority="194" stopIfTrue="1" operator="equal">
      <formula>1</formula>
    </cfRule>
  </conditionalFormatting>
  <conditionalFormatting sqref="F27">
    <cfRule type="containsText" dxfId="111" priority="187" stopIfTrue="1" operator="containsText" text="possible">
      <formula>NOT(ISERROR(SEARCH("possible",F27)))</formula>
    </cfRule>
    <cfRule type="containsText" dxfId="110" priority="188" stopIfTrue="1" operator="containsText" text="non autorisé">
      <formula>NOT(ISERROR(SEARCH("non autorisé",F27)))</formula>
    </cfRule>
    <cfRule type="containsText" dxfId="109" priority="189" stopIfTrue="1" operator="containsText" text="demandé">
      <formula>NOT(ISERROR(SEARCH("demandé",F27)))</formula>
    </cfRule>
  </conditionalFormatting>
  <conditionalFormatting sqref="V50">
    <cfRule type="cellIs" dxfId="108" priority="185" stopIfTrue="1" operator="equal">
      <formula>-1</formula>
    </cfRule>
    <cfRule type="cellIs" dxfId="107" priority="186" stopIfTrue="1" operator="equal">
      <formula>1</formula>
    </cfRule>
  </conditionalFormatting>
  <conditionalFormatting sqref="F46">
    <cfRule type="containsText" dxfId="106" priority="177" stopIfTrue="1" operator="containsText" text="possible">
      <formula>NOT(ISERROR(SEARCH("possible",F46)))</formula>
    </cfRule>
    <cfRule type="containsText" dxfId="105" priority="178" stopIfTrue="1" operator="containsText" text="non autorisé">
      <formula>NOT(ISERROR(SEARCH("non autorisé",F46)))</formula>
    </cfRule>
    <cfRule type="containsText" dxfId="104" priority="179" stopIfTrue="1" operator="containsText" text="demandé">
      <formula>NOT(ISERROR(SEARCH("demandé",F46)))</formula>
    </cfRule>
  </conditionalFormatting>
  <conditionalFormatting sqref="V46">
    <cfRule type="cellIs" dxfId="103" priority="180" stopIfTrue="1" operator="equal">
      <formula>-1</formula>
    </cfRule>
    <cfRule type="cellIs" dxfId="102" priority="181" stopIfTrue="1" operator="equal">
      <formula>1</formula>
    </cfRule>
  </conditionalFormatting>
  <conditionalFormatting sqref="F45">
    <cfRule type="containsText" dxfId="101" priority="172" stopIfTrue="1" operator="containsText" text="possible">
      <formula>NOT(ISERROR(SEARCH("possible",F45)))</formula>
    </cfRule>
    <cfRule type="containsText" dxfId="100" priority="173" stopIfTrue="1" operator="containsText" text="non autorisé">
      <formula>NOT(ISERROR(SEARCH("non autorisé",F45)))</formula>
    </cfRule>
    <cfRule type="containsText" dxfId="99" priority="174" stopIfTrue="1" operator="containsText" text="demandé">
      <formula>NOT(ISERROR(SEARCH("demandé",F45)))</formula>
    </cfRule>
  </conditionalFormatting>
  <conditionalFormatting sqref="V45">
    <cfRule type="cellIs" dxfId="98" priority="175" stopIfTrue="1" operator="equal">
      <formula>-1</formula>
    </cfRule>
    <cfRule type="cellIs" dxfId="97" priority="176" stopIfTrue="1" operator="equal">
      <formula>1</formula>
    </cfRule>
  </conditionalFormatting>
  <conditionalFormatting sqref="F44">
    <cfRule type="containsText" dxfId="96" priority="169" stopIfTrue="1" operator="containsText" text="possible">
      <formula>NOT(ISERROR(SEARCH("possible",F44)))</formula>
    </cfRule>
    <cfRule type="containsText" dxfId="95" priority="170" stopIfTrue="1" operator="containsText" text="non autorisé">
      <formula>NOT(ISERROR(SEARCH("non autorisé",F44)))</formula>
    </cfRule>
    <cfRule type="containsText" dxfId="94" priority="171" stopIfTrue="1" operator="containsText" text="demandé">
      <formula>NOT(ISERROR(SEARCH("demandé",F44)))</formula>
    </cfRule>
  </conditionalFormatting>
  <conditionalFormatting sqref="F47">
    <cfRule type="containsText" dxfId="93" priority="164" stopIfTrue="1" operator="containsText" text="possible">
      <formula>NOT(ISERROR(SEARCH("possible",F47)))</formula>
    </cfRule>
    <cfRule type="containsText" dxfId="92" priority="165" stopIfTrue="1" operator="containsText" text="non autorisé">
      <formula>NOT(ISERROR(SEARCH("non autorisé",F47)))</formula>
    </cfRule>
    <cfRule type="containsText" dxfId="91" priority="166" stopIfTrue="1" operator="containsText" text="demandé">
      <formula>NOT(ISERROR(SEARCH("demandé",F47)))</formula>
    </cfRule>
  </conditionalFormatting>
  <conditionalFormatting sqref="V47">
    <cfRule type="cellIs" dxfId="90" priority="167" stopIfTrue="1" operator="equal">
      <formula>-1</formula>
    </cfRule>
    <cfRule type="cellIs" dxfId="89" priority="168" stopIfTrue="1" operator="equal">
      <formula>1</formula>
    </cfRule>
  </conditionalFormatting>
  <conditionalFormatting sqref="V16">
    <cfRule type="cellIs" dxfId="88" priority="155" stopIfTrue="1" operator="equal">
      <formula>-1</formula>
    </cfRule>
    <cfRule type="cellIs" dxfId="87" priority="156" stopIfTrue="1" operator="equal">
      <formula>1</formula>
    </cfRule>
  </conditionalFormatting>
  <conditionalFormatting sqref="F16">
    <cfRule type="containsText" dxfId="86" priority="152" stopIfTrue="1" operator="containsText" text="possible">
      <formula>NOT(ISERROR(SEARCH("possible",F16)))</formula>
    </cfRule>
    <cfRule type="containsText" dxfId="85" priority="153" stopIfTrue="1" operator="containsText" text="non autorisé">
      <formula>NOT(ISERROR(SEARCH("non autorisé",F16)))</formula>
    </cfRule>
    <cfRule type="containsText" dxfId="84" priority="154" stopIfTrue="1" operator="containsText" text="demandé">
      <formula>NOT(ISERROR(SEARCH("demandé",F16)))</formula>
    </cfRule>
  </conditionalFormatting>
  <conditionalFormatting sqref="F41:F42 F44:F47 F37:F39 F77:F91 F15:F35 F50:F73 F93:F1048576 F1:F10">
    <cfRule type="containsText" dxfId="83" priority="146" operator="containsText" text="possible">
      <formula>NOT(ISERROR(SEARCH("possible",F1)))</formula>
    </cfRule>
  </conditionalFormatting>
  <conditionalFormatting sqref="V11">
    <cfRule type="cellIs" dxfId="82" priority="138" stopIfTrue="1" operator="equal">
      <formula>-1</formula>
    </cfRule>
    <cfRule type="cellIs" dxfId="81" priority="139" stopIfTrue="1" operator="equal">
      <formula>1</formula>
    </cfRule>
  </conditionalFormatting>
  <conditionalFormatting sqref="F11">
    <cfRule type="containsText" dxfId="80" priority="135" stopIfTrue="1" operator="containsText" text="possible">
      <formula>NOT(ISERROR(SEARCH("possible",F11)))</formula>
    </cfRule>
    <cfRule type="containsText" dxfId="79" priority="136" stopIfTrue="1" operator="containsText" text="non autorisé">
      <formula>NOT(ISERROR(SEARCH("non autorisé",F11)))</formula>
    </cfRule>
    <cfRule type="containsText" dxfId="78" priority="137" stopIfTrue="1" operator="containsText" text="demandé">
      <formula>NOT(ISERROR(SEARCH("demandé",F11)))</formula>
    </cfRule>
  </conditionalFormatting>
  <conditionalFormatting sqref="F11">
    <cfRule type="containsText" dxfId="77" priority="134" operator="containsText" text="possible">
      <formula>NOT(ISERROR(SEARCH("possible",F11)))</formula>
    </cfRule>
  </conditionalFormatting>
  <conditionalFormatting sqref="V13:V14">
    <cfRule type="cellIs" dxfId="76" priority="132" stopIfTrue="1" operator="equal">
      <formula>-1</formula>
    </cfRule>
    <cfRule type="cellIs" dxfId="75" priority="133" stopIfTrue="1" operator="equal">
      <formula>1</formula>
    </cfRule>
  </conditionalFormatting>
  <conditionalFormatting sqref="F13">
    <cfRule type="containsText" dxfId="74" priority="129" stopIfTrue="1" operator="containsText" text="possible">
      <formula>NOT(ISERROR(SEARCH("possible",F13)))</formula>
    </cfRule>
    <cfRule type="containsText" dxfId="73" priority="130" stopIfTrue="1" operator="containsText" text="non autorisé">
      <formula>NOT(ISERROR(SEARCH("non autorisé",F13)))</formula>
    </cfRule>
    <cfRule type="containsText" dxfId="72" priority="131" stopIfTrue="1" operator="containsText" text="demandé">
      <formula>NOT(ISERROR(SEARCH("demandé",F13)))</formula>
    </cfRule>
  </conditionalFormatting>
  <conditionalFormatting sqref="F13">
    <cfRule type="containsText" dxfId="71" priority="128" operator="containsText" text="possible">
      <formula>NOT(ISERROR(SEARCH("possible",F13)))</formula>
    </cfRule>
  </conditionalFormatting>
  <conditionalFormatting sqref="V40">
    <cfRule type="cellIs" dxfId="70" priority="126" stopIfTrue="1" operator="equal">
      <formula>-1</formula>
    </cfRule>
    <cfRule type="cellIs" dxfId="69" priority="127" stopIfTrue="1" operator="equal">
      <formula>1</formula>
    </cfRule>
  </conditionalFormatting>
  <conditionalFormatting sqref="F40">
    <cfRule type="containsText" dxfId="68" priority="123" stopIfTrue="1" operator="containsText" text="possible">
      <formula>NOT(ISERROR(SEARCH("possible",F40)))</formula>
    </cfRule>
    <cfRule type="containsText" dxfId="67" priority="124" stopIfTrue="1" operator="containsText" text="non autorisé">
      <formula>NOT(ISERROR(SEARCH("non autorisé",F40)))</formula>
    </cfRule>
    <cfRule type="containsText" dxfId="66" priority="125" stopIfTrue="1" operator="containsText" text="demandé">
      <formula>NOT(ISERROR(SEARCH("demandé",F40)))</formula>
    </cfRule>
  </conditionalFormatting>
  <conditionalFormatting sqref="F40">
    <cfRule type="containsText" dxfId="65" priority="122" operator="containsText" text="possible">
      <formula>NOT(ISERROR(SEARCH("possible",F40)))</formula>
    </cfRule>
  </conditionalFormatting>
  <conditionalFormatting sqref="V43">
    <cfRule type="cellIs" dxfId="64" priority="100" stopIfTrue="1" operator="equal">
      <formula>-1</formula>
    </cfRule>
    <cfRule type="cellIs" dxfId="63" priority="101" stopIfTrue="1" operator="equal">
      <formula>1</formula>
    </cfRule>
  </conditionalFormatting>
  <conditionalFormatting sqref="F43">
    <cfRule type="containsText" dxfId="62" priority="97" stopIfTrue="1" operator="containsText" text="possible">
      <formula>NOT(ISERROR(SEARCH("possible",F43)))</formula>
    </cfRule>
    <cfRule type="containsText" dxfId="61" priority="98" stopIfTrue="1" operator="containsText" text="non autorisé">
      <formula>NOT(ISERROR(SEARCH("non autorisé",F43)))</formula>
    </cfRule>
    <cfRule type="containsText" dxfId="60" priority="99" stopIfTrue="1" operator="containsText" text="demandé">
      <formula>NOT(ISERROR(SEARCH("demandé",F43)))</formula>
    </cfRule>
  </conditionalFormatting>
  <conditionalFormatting sqref="F43">
    <cfRule type="containsText" dxfId="59" priority="96" operator="containsText" text="possible">
      <formula>NOT(ISERROR(SEARCH("possible",F43)))</formula>
    </cfRule>
  </conditionalFormatting>
  <conditionalFormatting sqref="V12">
    <cfRule type="cellIs" dxfId="58" priority="94" stopIfTrue="1" operator="equal">
      <formula>-1</formula>
    </cfRule>
    <cfRule type="cellIs" dxfId="57" priority="95" stopIfTrue="1" operator="equal">
      <formula>1</formula>
    </cfRule>
  </conditionalFormatting>
  <conditionalFormatting sqref="F12">
    <cfRule type="containsText" dxfId="56" priority="91" stopIfTrue="1" operator="containsText" text="possible">
      <formula>NOT(ISERROR(SEARCH("possible",F12)))</formula>
    </cfRule>
    <cfRule type="containsText" dxfId="55" priority="92" stopIfTrue="1" operator="containsText" text="non autorisé">
      <formula>NOT(ISERROR(SEARCH("non autorisé",F12)))</formula>
    </cfRule>
    <cfRule type="containsText" dxfId="54" priority="93" stopIfTrue="1" operator="containsText" text="demandé">
      <formula>NOT(ISERROR(SEARCH("demandé",F12)))</formula>
    </cfRule>
  </conditionalFormatting>
  <conditionalFormatting sqref="F12">
    <cfRule type="containsText" dxfId="53" priority="90" operator="containsText" text="possible">
      <formula>NOT(ISERROR(SEARCH("possible",F12)))</formula>
    </cfRule>
  </conditionalFormatting>
  <conditionalFormatting sqref="V56">
    <cfRule type="expression" dxfId="52" priority="73">
      <formula>+IF(OR($U$56&lt;0,$U$56=0),TRUE,FALSE)</formula>
    </cfRule>
    <cfRule type="expression" dxfId="51" priority="74">
      <formula>+IF($U$56&gt;0,TRUE,FALSE)</formula>
    </cfRule>
  </conditionalFormatting>
  <conditionalFormatting sqref="V73">
    <cfRule type="cellIs" dxfId="50" priority="70" operator="equal">
      <formula>1</formula>
    </cfRule>
  </conditionalFormatting>
  <conditionalFormatting sqref="V73">
    <cfRule type="cellIs" dxfId="49" priority="71" stopIfTrue="1" operator="equal">
      <formula>-1</formula>
    </cfRule>
    <cfRule type="cellIs" dxfId="48" priority="72" stopIfTrue="1" operator="equal">
      <formula>1</formula>
    </cfRule>
  </conditionalFormatting>
  <conditionalFormatting sqref="F35 F37:F38">
    <cfRule type="containsText" dxfId="47" priority="58" stopIfTrue="1" operator="containsText" text="possible">
      <formula>NOT(ISERROR(SEARCH("possible",F35)))</formula>
    </cfRule>
    <cfRule type="containsText" dxfId="46" priority="59" stopIfTrue="1" operator="containsText" text="non autorisé">
      <formula>NOT(ISERROR(SEARCH("non autorisé",F35)))</formula>
    </cfRule>
    <cfRule type="containsText" dxfId="45" priority="60" stopIfTrue="1" operator="containsText" text="demandé">
      <formula>NOT(ISERROR(SEARCH("demandé",F35)))</formula>
    </cfRule>
  </conditionalFormatting>
  <conditionalFormatting sqref="F14">
    <cfRule type="containsText" dxfId="44" priority="49" stopIfTrue="1" operator="containsText" text="possible">
      <formula>NOT(ISERROR(SEARCH("possible",F14)))</formula>
    </cfRule>
    <cfRule type="containsText" dxfId="43" priority="50" stopIfTrue="1" operator="containsText" text="non autorisé">
      <formula>NOT(ISERROR(SEARCH("non autorisé",F14)))</formula>
    </cfRule>
    <cfRule type="containsText" dxfId="42" priority="51" stopIfTrue="1" operator="containsText" text="demandé">
      <formula>NOT(ISERROR(SEARCH("demandé",F14)))</formula>
    </cfRule>
  </conditionalFormatting>
  <conditionalFormatting sqref="F14">
    <cfRule type="containsText" dxfId="41" priority="48" operator="containsText" text="possible">
      <formula>NOT(ISERROR(SEARCH("possible",F14)))</formula>
    </cfRule>
  </conditionalFormatting>
  <conditionalFormatting sqref="V36">
    <cfRule type="cellIs" dxfId="40" priority="46" stopIfTrue="1" operator="equal">
      <formula>-1</formula>
    </cfRule>
    <cfRule type="cellIs" dxfId="39" priority="47" stopIfTrue="1" operator="equal">
      <formula>1</formula>
    </cfRule>
  </conditionalFormatting>
  <conditionalFormatting sqref="F36">
    <cfRule type="containsText" dxfId="38" priority="45" operator="containsText" text="possible">
      <formula>NOT(ISERROR(SEARCH("possible",F36)))</formula>
    </cfRule>
  </conditionalFormatting>
  <conditionalFormatting sqref="F36">
    <cfRule type="containsText" dxfId="37" priority="42" stopIfTrue="1" operator="containsText" text="possible">
      <formula>NOT(ISERROR(SEARCH("possible",F36)))</formula>
    </cfRule>
    <cfRule type="containsText" dxfId="36" priority="43" stopIfTrue="1" operator="containsText" text="non autorisé">
      <formula>NOT(ISERROR(SEARCH("non autorisé",F36)))</formula>
    </cfRule>
    <cfRule type="containsText" dxfId="35" priority="44" stopIfTrue="1" operator="containsText" text="demandé">
      <formula>NOT(ISERROR(SEARCH("demandé",F36)))</formula>
    </cfRule>
  </conditionalFormatting>
  <conditionalFormatting sqref="F49">
    <cfRule type="containsText" dxfId="34" priority="37" stopIfTrue="1" operator="containsText" text="possible">
      <formula>NOT(ISERROR(SEARCH("possible",F49)))</formula>
    </cfRule>
    <cfRule type="containsText" dxfId="33" priority="38" stopIfTrue="1" operator="containsText" text="non autorisé">
      <formula>NOT(ISERROR(SEARCH("non autorisé",F49)))</formula>
    </cfRule>
    <cfRule type="containsText" dxfId="32" priority="39" stopIfTrue="1" operator="containsText" text="demandé">
      <formula>NOT(ISERROR(SEARCH("demandé",F49)))</formula>
    </cfRule>
  </conditionalFormatting>
  <conditionalFormatting sqref="V49">
    <cfRule type="cellIs" dxfId="31" priority="40" stopIfTrue="1" operator="equal">
      <formula>-1</formula>
    </cfRule>
    <cfRule type="cellIs" dxfId="30" priority="41" stopIfTrue="1" operator="equal">
      <formula>1</formula>
    </cfRule>
  </conditionalFormatting>
  <conditionalFormatting sqref="F49">
    <cfRule type="containsText" dxfId="29" priority="36" operator="containsText" text="possible">
      <formula>NOT(ISERROR(SEARCH("possible",F49)))</formula>
    </cfRule>
  </conditionalFormatting>
  <conditionalFormatting sqref="F48">
    <cfRule type="containsText" dxfId="28" priority="31" stopIfTrue="1" operator="containsText" text="possible">
      <formula>NOT(ISERROR(SEARCH("possible",F48)))</formula>
    </cfRule>
    <cfRule type="containsText" dxfId="27" priority="32" stopIfTrue="1" operator="containsText" text="non autorisé">
      <formula>NOT(ISERROR(SEARCH("non autorisé",F48)))</formula>
    </cfRule>
    <cfRule type="containsText" dxfId="26" priority="33" stopIfTrue="1" operator="containsText" text="demandé">
      <formula>NOT(ISERROR(SEARCH("demandé",F48)))</formula>
    </cfRule>
  </conditionalFormatting>
  <conditionalFormatting sqref="V48">
    <cfRule type="cellIs" dxfId="25" priority="34" stopIfTrue="1" operator="equal">
      <formula>-1</formula>
    </cfRule>
    <cfRule type="cellIs" dxfId="24" priority="35" stopIfTrue="1" operator="equal">
      <formula>1</formula>
    </cfRule>
  </conditionalFormatting>
  <conditionalFormatting sqref="F48">
    <cfRule type="containsText" dxfId="23" priority="30" operator="containsText" text="possible">
      <formula>NOT(ISERROR(SEARCH("possible",F48)))</formula>
    </cfRule>
  </conditionalFormatting>
  <conditionalFormatting sqref="V76">
    <cfRule type="cellIs" dxfId="22" priority="24" operator="equal">
      <formula>1</formula>
    </cfRule>
  </conditionalFormatting>
  <conditionalFormatting sqref="F76">
    <cfRule type="containsText" dxfId="21" priority="27" stopIfTrue="1" operator="containsText" text="possible">
      <formula>NOT(ISERROR(SEARCH("possible",F76)))</formula>
    </cfRule>
    <cfRule type="containsText" dxfId="20" priority="28" stopIfTrue="1" operator="containsText" text="non autorisé">
      <formula>NOT(ISERROR(SEARCH("non autorisé",F76)))</formula>
    </cfRule>
    <cfRule type="containsText" dxfId="19" priority="29" stopIfTrue="1" operator="containsText" text="demandé">
      <formula>NOT(ISERROR(SEARCH("demandé",F76)))</formula>
    </cfRule>
  </conditionalFormatting>
  <conditionalFormatting sqref="V76">
    <cfRule type="cellIs" dxfId="18" priority="25" stopIfTrue="1" operator="equal">
      <formula>-1</formula>
    </cfRule>
    <cfRule type="cellIs" dxfId="17" priority="26" stopIfTrue="1" operator="equal">
      <formula>1</formula>
    </cfRule>
  </conditionalFormatting>
  <conditionalFormatting sqref="F76">
    <cfRule type="containsText" dxfId="16" priority="23" operator="containsText" text="possible">
      <formula>NOT(ISERROR(SEARCH("possible",F76)))</formula>
    </cfRule>
  </conditionalFormatting>
  <conditionalFormatting sqref="V75">
    <cfRule type="cellIs" dxfId="15" priority="17" operator="equal">
      <formula>1</formula>
    </cfRule>
  </conditionalFormatting>
  <conditionalFormatting sqref="F75">
    <cfRule type="containsText" dxfId="14" priority="20" stopIfTrue="1" operator="containsText" text="possible">
      <formula>NOT(ISERROR(SEARCH("possible",F75)))</formula>
    </cfRule>
    <cfRule type="containsText" dxfId="13" priority="21" stopIfTrue="1" operator="containsText" text="non autorisé">
      <formula>NOT(ISERROR(SEARCH("non autorisé",F75)))</formula>
    </cfRule>
    <cfRule type="containsText" dxfId="12" priority="22" stopIfTrue="1" operator="containsText" text="demandé">
      <formula>NOT(ISERROR(SEARCH("demandé",F75)))</formula>
    </cfRule>
  </conditionalFormatting>
  <conditionalFormatting sqref="V75">
    <cfRule type="cellIs" dxfId="11" priority="18" stopIfTrue="1" operator="equal">
      <formula>-1</formula>
    </cfRule>
    <cfRule type="cellIs" dxfId="10" priority="19" stopIfTrue="1" operator="equal">
      <formula>1</formula>
    </cfRule>
  </conditionalFormatting>
  <conditionalFormatting sqref="F75">
    <cfRule type="containsText" dxfId="9" priority="16" operator="containsText" text="possible">
      <formula>NOT(ISERROR(SEARCH("possible",F75)))</formula>
    </cfRule>
  </conditionalFormatting>
  <conditionalFormatting sqref="V74">
    <cfRule type="cellIs" dxfId="8" priority="10" operator="equal">
      <formula>1</formula>
    </cfRule>
  </conditionalFormatting>
  <conditionalFormatting sqref="F74">
    <cfRule type="containsText" dxfId="7" priority="13" stopIfTrue="1" operator="containsText" text="possible">
      <formula>NOT(ISERROR(SEARCH("possible",F74)))</formula>
    </cfRule>
    <cfRule type="containsText" dxfId="6" priority="14" stopIfTrue="1" operator="containsText" text="non autorisé">
      <formula>NOT(ISERROR(SEARCH("non autorisé",F74)))</formula>
    </cfRule>
    <cfRule type="containsText" dxfId="5" priority="15" stopIfTrue="1" operator="containsText" text="demandé">
      <formula>NOT(ISERROR(SEARCH("demandé",F74)))</formula>
    </cfRule>
  </conditionalFormatting>
  <conditionalFormatting sqref="V74">
    <cfRule type="cellIs" dxfId="4" priority="11" stopIfTrue="1" operator="equal">
      <formula>-1</formula>
    </cfRule>
    <cfRule type="cellIs" dxfId="3" priority="12" stopIfTrue="1" operator="equal">
      <formula>1</formula>
    </cfRule>
  </conditionalFormatting>
  <conditionalFormatting sqref="F74">
    <cfRule type="containsText" dxfId="2" priority="9" operator="containsText" text="possible">
      <formula>NOT(ISERROR(SEARCH("possible",F74)))</formula>
    </cfRule>
  </conditionalFormatting>
  <conditionalFormatting sqref="V51">
    <cfRule type="cellIs" dxfId="1" priority="1" stopIfTrue="1" operator="equal">
      <formula>-1</formula>
    </cfRule>
    <cfRule type="cellIs" dxfId="0" priority="2" stopIfTrue="1" operator="equal">
      <formula>1</formula>
    </cfRule>
  </conditionalFormatting>
  <printOptions horizontalCentered="1"/>
  <pageMargins left="0" right="0" top="0.19685039370078741" bottom="0.23622047244094491" header="0" footer="0.19685039370078741"/>
  <pageSetup paperSize="9" scale="50" fitToHeight="72" orientation="landscape" r:id="rId1"/>
  <headerFooter differentFirst="1"/>
  <rowBreaks count="4" manualBreakCount="4">
    <brk id="24" max="23" man="1"/>
    <brk id="38" max="23" man="1"/>
    <brk id="51" max="23" man="1"/>
    <brk id="72" max="23" man="1"/>
  </rowBreaks>
  <ignoredErrors>
    <ignoredError sqref="T83:U83 F52 K57 T64 T69 F83 F27" formula="1"/>
  </ignoredErrors>
  <drawing r:id="rId2"/>
  <legacyDrawing r:id="rId3"/>
  <oleObjects>
    <mc:AlternateContent xmlns:mc="http://schemas.openxmlformats.org/markup-compatibility/2006">
      <mc:Choice Requires="x14">
        <oleObject progId="Word.Picture.8" shapeId="1028" r:id="rId4">
          <objectPr defaultSize="0" autoPict="0" r:id="rId5">
            <anchor moveWithCells="1" sizeWithCells="1">
              <from>
                <xdr:col>1</xdr:col>
                <xdr:colOff>76200</xdr:colOff>
                <xdr:row>0</xdr:row>
                <xdr:rowOff>50800</xdr:rowOff>
              </from>
              <to>
                <xdr:col>3</xdr:col>
                <xdr:colOff>88900</xdr:colOff>
                <xdr:row>1</xdr:row>
                <xdr:rowOff>374650</xdr:rowOff>
              </to>
            </anchor>
          </objectPr>
        </oleObject>
      </mc:Choice>
      <mc:Fallback>
        <oleObject progId="Word.Picture.8" shapeId="1028" r:id="rId4"/>
      </mc:Fallback>
    </mc:AlternateContent>
  </oleObjects>
  <mc:AlternateContent xmlns:mc="http://schemas.openxmlformats.org/markup-compatibility/2006">
    <mc:Choice Requires="x14">
      <controls>
        <mc:AlternateContent xmlns:mc="http://schemas.openxmlformats.org/markup-compatibility/2006">
          <mc:Choice Requires="x14">
            <control shapeId="3413" r:id="rId6" name="Drop Down 2389">
              <controlPr defaultSize="0" autoLine="0" autoPict="0">
                <anchor>
                  <from>
                    <xdr:col>4</xdr:col>
                    <xdr:colOff>19050</xdr:colOff>
                    <xdr:row>3</xdr:row>
                    <xdr:rowOff>19050</xdr:rowOff>
                  </from>
                  <to>
                    <xdr:col>5</xdr:col>
                    <xdr:colOff>114300</xdr:colOff>
                    <xdr:row>3</xdr:row>
                    <xdr:rowOff>336550</xdr:rowOff>
                  </to>
                </anchor>
              </controlPr>
            </control>
          </mc:Choice>
        </mc:AlternateContent>
        <mc:AlternateContent xmlns:mc="http://schemas.openxmlformats.org/markup-compatibility/2006">
          <mc:Choice Requires="x14">
            <control shapeId="3586" r:id="rId7" name="Check Box 2562">
              <controlPr defaultSize="0" autoFill="0" autoLine="0" autoPict="0">
                <anchor moveWithCells="1">
                  <from>
                    <xdr:col>6</xdr:col>
                    <xdr:colOff>222250</xdr:colOff>
                    <xdr:row>14</xdr:row>
                    <xdr:rowOff>31750</xdr:rowOff>
                  </from>
                  <to>
                    <xdr:col>6</xdr:col>
                    <xdr:colOff>527050</xdr:colOff>
                    <xdr:row>14</xdr:row>
                    <xdr:rowOff>285750</xdr:rowOff>
                  </to>
                </anchor>
              </controlPr>
            </control>
          </mc:Choice>
        </mc:AlternateContent>
        <mc:AlternateContent xmlns:mc="http://schemas.openxmlformats.org/markup-compatibility/2006">
          <mc:Choice Requires="x14">
            <control shapeId="3587" r:id="rId8" name="Check Box 2563">
              <controlPr defaultSize="0" autoFill="0" autoLine="0" autoPict="0">
                <anchor moveWithCells="1">
                  <from>
                    <xdr:col>7</xdr:col>
                    <xdr:colOff>152400</xdr:colOff>
                    <xdr:row>14</xdr:row>
                    <xdr:rowOff>31750</xdr:rowOff>
                  </from>
                  <to>
                    <xdr:col>7</xdr:col>
                    <xdr:colOff>431800</xdr:colOff>
                    <xdr:row>14</xdr:row>
                    <xdr:rowOff>266700</xdr:rowOff>
                  </to>
                </anchor>
              </controlPr>
            </control>
          </mc:Choice>
        </mc:AlternateContent>
        <mc:AlternateContent xmlns:mc="http://schemas.openxmlformats.org/markup-compatibility/2006">
          <mc:Choice Requires="x14">
            <control shapeId="3608" r:id="rId9" name="Check Box 2584">
              <controlPr defaultSize="0" autoFill="0" autoLine="0" autoPict="0">
                <anchor moveWithCells="1">
                  <from>
                    <xdr:col>6</xdr:col>
                    <xdr:colOff>222250</xdr:colOff>
                    <xdr:row>16</xdr:row>
                    <xdr:rowOff>19050</xdr:rowOff>
                  </from>
                  <to>
                    <xdr:col>6</xdr:col>
                    <xdr:colOff>527050</xdr:colOff>
                    <xdr:row>16</xdr:row>
                    <xdr:rowOff>279400</xdr:rowOff>
                  </to>
                </anchor>
              </controlPr>
            </control>
          </mc:Choice>
        </mc:AlternateContent>
        <mc:AlternateContent xmlns:mc="http://schemas.openxmlformats.org/markup-compatibility/2006">
          <mc:Choice Requires="x14">
            <control shapeId="3609" r:id="rId10" name="Check Box 2585">
              <controlPr defaultSize="0" autoFill="0" autoLine="0" autoPict="0">
                <anchor moveWithCells="1">
                  <from>
                    <xdr:col>7</xdr:col>
                    <xdr:colOff>152400</xdr:colOff>
                    <xdr:row>16</xdr:row>
                    <xdr:rowOff>19050</xdr:rowOff>
                  </from>
                  <to>
                    <xdr:col>7</xdr:col>
                    <xdr:colOff>431800</xdr:colOff>
                    <xdr:row>16</xdr:row>
                    <xdr:rowOff>260350</xdr:rowOff>
                  </to>
                </anchor>
              </controlPr>
            </control>
          </mc:Choice>
        </mc:AlternateContent>
        <mc:AlternateContent xmlns:mc="http://schemas.openxmlformats.org/markup-compatibility/2006">
          <mc:Choice Requires="x14">
            <control shapeId="3610" r:id="rId11" name="Check Box 2586">
              <controlPr defaultSize="0" autoFill="0" autoLine="0" autoPict="0">
                <anchor moveWithCells="1">
                  <from>
                    <xdr:col>6</xdr:col>
                    <xdr:colOff>222250</xdr:colOff>
                    <xdr:row>17</xdr:row>
                    <xdr:rowOff>12700</xdr:rowOff>
                  </from>
                  <to>
                    <xdr:col>6</xdr:col>
                    <xdr:colOff>527050</xdr:colOff>
                    <xdr:row>17</xdr:row>
                    <xdr:rowOff>266700</xdr:rowOff>
                  </to>
                </anchor>
              </controlPr>
            </control>
          </mc:Choice>
        </mc:AlternateContent>
        <mc:AlternateContent xmlns:mc="http://schemas.openxmlformats.org/markup-compatibility/2006">
          <mc:Choice Requires="x14">
            <control shapeId="3611" r:id="rId12" name="Check Box 2587">
              <controlPr defaultSize="0" autoFill="0" autoLine="0" autoPict="0">
                <anchor moveWithCells="1">
                  <from>
                    <xdr:col>7</xdr:col>
                    <xdr:colOff>152400</xdr:colOff>
                    <xdr:row>17</xdr:row>
                    <xdr:rowOff>12700</xdr:rowOff>
                  </from>
                  <to>
                    <xdr:col>7</xdr:col>
                    <xdr:colOff>431800</xdr:colOff>
                    <xdr:row>17</xdr:row>
                    <xdr:rowOff>247650</xdr:rowOff>
                  </to>
                </anchor>
              </controlPr>
            </control>
          </mc:Choice>
        </mc:AlternateContent>
        <mc:AlternateContent xmlns:mc="http://schemas.openxmlformats.org/markup-compatibility/2006">
          <mc:Choice Requires="x14">
            <control shapeId="3612" r:id="rId13" name="Check Box 2588">
              <controlPr defaultSize="0" autoFill="0" autoLine="0" autoPict="0">
                <anchor moveWithCells="1">
                  <from>
                    <xdr:col>6</xdr:col>
                    <xdr:colOff>222250</xdr:colOff>
                    <xdr:row>18</xdr:row>
                    <xdr:rowOff>19050</xdr:rowOff>
                  </from>
                  <to>
                    <xdr:col>6</xdr:col>
                    <xdr:colOff>527050</xdr:colOff>
                    <xdr:row>18</xdr:row>
                    <xdr:rowOff>279400</xdr:rowOff>
                  </to>
                </anchor>
              </controlPr>
            </control>
          </mc:Choice>
        </mc:AlternateContent>
        <mc:AlternateContent xmlns:mc="http://schemas.openxmlformats.org/markup-compatibility/2006">
          <mc:Choice Requires="x14">
            <control shapeId="3613" r:id="rId14" name="Check Box 2589">
              <controlPr defaultSize="0" autoFill="0" autoLine="0" autoPict="0">
                <anchor moveWithCells="1">
                  <from>
                    <xdr:col>7</xdr:col>
                    <xdr:colOff>152400</xdr:colOff>
                    <xdr:row>18</xdr:row>
                    <xdr:rowOff>19050</xdr:rowOff>
                  </from>
                  <to>
                    <xdr:col>7</xdr:col>
                    <xdr:colOff>431800</xdr:colOff>
                    <xdr:row>18</xdr:row>
                    <xdr:rowOff>260350</xdr:rowOff>
                  </to>
                </anchor>
              </controlPr>
            </control>
          </mc:Choice>
        </mc:AlternateContent>
        <mc:AlternateContent xmlns:mc="http://schemas.openxmlformats.org/markup-compatibility/2006">
          <mc:Choice Requires="x14">
            <control shapeId="3614" r:id="rId15" name="Check Box 2590">
              <controlPr defaultSize="0" autoFill="0" autoLine="0" autoPict="0">
                <anchor moveWithCells="1">
                  <from>
                    <xdr:col>6</xdr:col>
                    <xdr:colOff>222250</xdr:colOff>
                    <xdr:row>19</xdr:row>
                    <xdr:rowOff>19050</xdr:rowOff>
                  </from>
                  <to>
                    <xdr:col>6</xdr:col>
                    <xdr:colOff>527050</xdr:colOff>
                    <xdr:row>19</xdr:row>
                    <xdr:rowOff>279400</xdr:rowOff>
                  </to>
                </anchor>
              </controlPr>
            </control>
          </mc:Choice>
        </mc:AlternateContent>
        <mc:AlternateContent xmlns:mc="http://schemas.openxmlformats.org/markup-compatibility/2006">
          <mc:Choice Requires="x14">
            <control shapeId="3615" r:id="rId16" name="Check Box 2591">
              <controlPr defaultSize="0" autoFill="0" autoLine="0" autoPict="0">
                <anchor moveWithCells="1">
                  <from>
                    <xdr:col>7</xdr:col>
                    <xdr:colOff>152400</xdr:colOff>
                    <xdr:row>19</xdr:row>
                    <xdr:rowOff>19050</xdr:rowOff>
                  </from>
                  <to>
                    <xdr:col>7</xdr:col>
                    <xdr:colOff>431800</xdr:colOff>
                    <xdr:row>19</xdr:row>
                    <xdr:rowOff>260350</xdr:rowOff>
                  </to>
                </anchor>
              </controlPr>
            </control>
          </mc:Choice>
        </mc:AlternateContent>
        <mc:AlternateContent xmlns:mc="http://schemas.openxmlformats.org/markup-compatibility/2006">
          <mc:Choice Requires="x14">
            <control shapeId="3616" r:id="rId17" name="Check Box 2592">
              <controlPr defaultSize="0" autoFill="0" autoLine="0" autoPict="0">
                <anchor moveWithCells="1">
                  <from>
                    <xdr:col>6</xdr:col>
                    <xdr:colOff>222250</xdr:colOff>
                    <xdr:row>20</xdr:row>
                    <xdr:rowOff>19050</xdr:rowOff>
                  </from>
                  <to>
                    <xdr:col>6</xdr:col>
                    <xdr:colOff>527050</xdr:colOff>
                    <xdr:row>20</xdr:row>
                    <xdr:rowOff>279400</xdr:rowOff>
                  </to>
                </anchor>
              </controlPr>
            </control>
          </mc:Choice>
        </mc:AlternateContent>
        <mc:AlternateContent xmlns:mc="http://schemas.openxmlformats.org/markup-compatibility/2006">
          <mc:Choice Requires="x14">
            <control shapeId="3617" r:id="rId18" name="Check Box 2593">
              <controlPr defaultSize="0" autoFill="0" autoLine="0" autoPict="0">
                <anchor moveWithCells="1">
                  <from>
                    <xdr:col>7</xdr:col>
                    <xdr:colOff>152400</xdr:colOff>
                    <xdr:row>20</xdr:row>
                    <xdr:rowOff>19050</xdr:rowOff>
                  </from>
                  <to>
                    <xdr:col>7</xdr:col>
                    <xdr:colOff>431800</xdr:colOff>
                    <xdr:row>20</xdr:row>
                    <xdr:rowOff>260350</xdr:rowOff>
                  </to>
                </anchor>
              </controlPr>
            </control>
          </mc:Choice>
        </mc:AlternateContent>
        <mc:AlternateContent xmlns:mc="http://schemas.openxmlformats.org/markup-compatibility/2006">
          <mc:Choice Requires="x14">
            <control shapeId="3618" r:id="rId19" name="Check Box 2594">
              <controlPr defaultSize="0" autoFill="0" autoLine="0" autoPict="0">
                <anchor moveWithCells="1">
                  <from>
                    <xdr:col>6</xdr:col>
                    <xdr:colOff>222250</xdr:colOff>
                    <xdr:row>21</xdr:row>
                    <xdr:rowOff>31750</xdr:rowOff>
                  </from>
                  <to>
                    <xdr:col>6</xdr:col>
                    <xdr:colOff>527050</xdr:colOff>
                    <xdr:row>21</xdr:row>
                    <xdr:rowOff>285750</xdr:rowOff>
                  </to>
                </anchor>
              </controlPr>
            </control>
          </mc:Choice>
        </mc:AlternateContent>
        <mc:AlternateContent xmlns:mc="http://schemas.openxmlformats.org/markup-compatibility/2006">
          <mc:Choice Requires="x14">
            <control shapeId="3619" r:id="rId20" name="Check Box 2595">
              <controlPr defaultSize="0" autoFill="0" autoLine="0" autoPict="0">
                <anchor moveWithCells="1">
                  <from>
                    <xdr:col>7</xdr:col>
                    <xdr:colOff>152400</xdr:colOff>
                    <xdr:row>21</xdr:row>
                    <xdr:rowOff>31750</xdr:rowOff>
                  </from>
                  <to>
                    <xdr:col>7</xdr:col>
                    <xdr:colOff>431800</xdr:colOff>
                    <xdr:row>21</xdr:row>
                    <xdr:rowOff>266700</xdr:rowOff>
                  </to>
                </anchor>
              </controlPr>
            </control>
          </mc:Choice>
        </mc:AlternateContent>
        <mc:AlternateContent xmlns:mc="http://schemas.openxmlformats.org/markup-compatibility/2006">
          <mc:Choice Requires="x14">
            <control shapeId="3620" r:id="rId21" name="Check Box 2596">
              <controlPr defaultSize="0" autoFill="0" autoLine="0" autoPict="0">
                <anchor moveWithCells="1">
                  <from>
                    <xdr:col>6</xdr:col>
                    <xdr:colOff>222250</xdr:colOff>
                    <xdr:row>22</xdr:row>
                    <xdr:rowOff>19050</xdr:rowOff>
                  </from>
                  <to>
                    <xdr:col>6</xdr:col>
                    <xdr:colOff>527050</xdr:colOff>
                    <xdr:row>22</xdr:row>
                    <xdr:rowOff>279400</xdr:rowOff>
                  </to>
                </anchor>
              </controlPr>
            </control>
          </mc:Choice>
        </mc:AlternateContent>
        <mc:AlternateContent xmlns:mc="http://schemas.openxmlformats.org/markup-compatibility/2006">
          <mc:Choice Requires="x14">
            <control shapeId="3621" r:id="rId22" name="Check Box 2597">
              <controlPr defaultSize="0" autoFill="0" autoLine="0" autoPict="0">
                <anchor moveWithCells="1">
                  <from>
                    <xdr:col>7</xdr:col>
                    <xdr:colOff>152400</xdr:colOff>
                    <xdr:row>22</xdr:row>
                    <xdr:rowOff>19050</xdr:rowOff>
                  </from>
                  <to>
                    <xdr:col>7</xdr:col>
                    <xdr:colOff>431800</xdr:colOff>
                    <xdr:row>22</xdr:row>
                    <xdr:rowOff>260350</xdr:rowOff>
                  </to>
                </anchor>
              </controlPr>
            </control>
          </mc:Choice>
        </mc:AlternateContent>
        <mc:AlternateContent xmlns:mc="http://schemas.openxmlformats.org/markup-compatibility/2006">
          <mc:Choice Requires="x14">
            <control shapeId="3622" r:id="rId23" name="Check Box 2598">
              <controlPr defaultSize="0" autoFill="0" autoLine="0" autoPict="0">
                <anchor moveWithCells="1">
                  <from>
                    <xdr:col>6</xdr:col>
                    <xdr:colOff>222250</xdr:colOff>
                    <xdr:row>23</xdr:row>
                    <xdr:rowOff>19050</xdr:rowOff>
                  </from>
                  <to>
                    <xdr:col>6</xdr:col>
                    <xdr:colOff>527050</xdr:colOff>
                    <xdr:row>23</xdr:row>
                    <xdr:rowOff>279400</xdr:rowOff>
                  </to>
                </anchor>
              </controlPr>
            </control>
          </mc:Choice>
        </mc:AlternateContent>
        <mc:AlternateContent xmlns:mc="http://schemas.openxmlformats.org/markup-compatibility/2006">
          <mc:Choice Requires="x14">
            <control shapeId="3623" r:id="rId24" name="Check Box 2599">
              <controlPr defaultSize="0" autoFill="0" autoLine="0" autoPict="0">
                <anchor moveWithCells="1">
                  <from>
                    <xdr:col>7</xdr:col>
                    <xdr:colOff>152400</xdr:colOff>
                    <xdr:row>23</xdr:row>
                    <xdr:rowOff>19050</xdr:rowOff>
                  </from>
                  <to>
                    <xdr:col>7</xdr:col>
                    <xdr:colOff>431800</xdr:colOff>
                    <xdr:row>23</xdr:row>
                    <xdr:rowOff>260350</xdr:rowOff>
                  </to>
                </anchor>
              </controlPr>
            </control>
          </mc:Choice>
        </mc:AlternateContent>
        <mc:AlternateContent xmlns:mc="http://schemas.openxmlformats.org/markup-compatibility/2006">
          <mc:Choice Requires="x14">
            <control shapeId="3624" r:id="rId25" name="Check Box 2600">
              <controlPr defaultSize="0" autoFill="0" autoLine="0" autoPict="0">
                <anchor moveWithCells="1">
                  <from>
                    <xdr:col>6</xdr:col>
                    <xdr:colOff>222250</xdr:colOff>
                    <xdr:row>25</xdr:row>
                    <xdr:rowOff>0</xdr:rowOff>
                  </from>
                  <to>
                    <xdr:col>6</xdr:col>
                    <xdr:colOff>527050</xdr:colOff>
                    <xdr:row>25</xdr:row>
                    <xdr:rowOff>260350</xdr:rowOff>
                  </to>
                </anchor>
              </controlPr>
            </control>
          </mc:Choice>
        </mc:AlternateContent>
        <mc:AlternateContent xmlns:mc="http://schemas.openxmlformats.org/markup-compatibility/2006">
          <mc:Choice Requires="x14">
            <control shapeId="3625" r:id="rId26" name="Check Box 2601">
              <controlPr defaultSize="0" autoFill="0" autoLine="0" autoPict="0">
                <anchor moveWithCells="1">
                  <from>
                    <xdr:col>7</xdr:col>
                    <xdr:colOff>152400</xdr:colOff>
                    <xdr:row>25</xdr:row>
                    <xdr:rowOff>0</xdr:rowOff>
                  </from>
                  <to>
                    <xdr:col>7</xdr:col>
                    <xdr:colOff>431800</xdr:colOff>
                    <xdr:row>25</xdr:row>
                    <xdr:rowOff>241300</xdr:rowOff>
                  </to>
                </anchor>
              </controlPr>
            </control>
          </mc:Choice>
        </mc:AlternateContent>
        <mc:AlternateContent xmlns:mc="http://schemas.openxmlformats.org/markup-compatibility/2006">
          <mc:Choice Requires="x14">
            <control shapeId="3628" r:id="rId27" name="Check Box 2604">
              <controlPr defaultSize="0" autoFill="0" autoLine="0" autoPict="0">
                <anchor moveWithCells="1">
                  <from>
                    <xdr:col>6</xdr:col>
                    <xdr:colOff>222250</xdr:colOff>
                    <xdr:row>30</xdr:row>
                    <xdr:rowOff>1327150</xdr:rowOff>
                  </from>
                  <to>
                    <xdr:col>6</xdr:col>
                    <xdr:colOff>527050</xdr:colOff>
                    <xdr:row>30</xdr:row>
                    <xdr:rowOff>1581150</xdr:rowOff>
                  </to>
                </anchor>
              </controlPr>
            </control>
          </mc:Choice>
        </mc:AlternateContent>
        <mc:AlternateContent xmlns:mc="http://schemas.openxmlformats.org/markup-compatibility/2006">
          <mc:Choice Requires="x14">
            <control shapeId="3629" r:id="rId28" name="Check Box 2605">
              <controlPr defaultSize="0" autoFill="0" autoLine="0" autoPict="0">
                <anchor moveWithCells="1">
                  <from>
                    <xdr:col>7</xdr:col>
                    <xdr:colOff>152400</xdr:colOff>
                    <xdr:row>30</xdr:row>
                    <xdr:rowOff>1333500</xdr:rowOff>
                  </from>
                  <to>
                    <xdr:col>7</xdr:col>
                    <xdr:colOff>431800</xdr:colOff>
                    <xdr:row>30</xdr:row>
                    <xdr:rowOff>1574800</xdr:rowOff>
                  </to>
                </anchor>
              </controlPr>
            </control>
          </mc:Choice>
        </mc:AlternateContent>
        <mc:AlternateContent xmlns:mc="http://schemas.openxmlformats.org/markup-compatibility/2006">
          <mc:Choice Requires="x14">
            <control shapeId="3630" r:id="rId29" name="Check Box 2606">
              <controlPr defaultSize="0" autoFill="0" autoLine="0" autoPict="0">
                <anchor moveWithCells="1">
                  <from>
                    <xdr:col>6</xdr:col>
                    <xdr:colOff>222250</xdr:colOff>
                    <xdr:row>31</xdr:row>
                    <xdr:rowOff>12700</xdr:rowOff>
                  </from>
                  <to>
                    <xdr:col>6</xdr:col>
                    <xdr:colOff>527050</xdr:colOff>
                    <xdr:row>31</xdr:row>
                    <xdr:rowOff>266700</xdr:rowOff>
                  </to>
                </anchor>
              </controlPr>
            </control>
          </mc:Choice>
        </mc:AlternateContent>
        <mc:AlternateContent xmlns:mc="http://schemas.openxmlformats.org/markup-compatibility/2006">
          <mc:Choice Requires="x14">
            <control shapeId="3631" r:id="rId30" name="Check Box 2607">
              <controlPr defaultSize="0" autoFill="0" autoLine="0" autoPict="0">
                <anchor moveWithCells="1">
                  <from>
                    <xdr:col>7</xdr:col>
                    <xdr:colOff>152400</xdr:colOff>
                    <xdr:row>31</xdr:row>
                    <xdr:rowOff>12700</xdr:rowOff>
                  </from>
                  <to>
                    <xdr:col>7</xdr:col>
                    <xdr:colOff>431800</xdr:colOff>
                    <xdr:row>31</xdr:row>
                    <xdr:rowOff>247650</xdr:rowOff>
                  </to>
                </anchor>
              </controlPr>
            </control>
          </mc:Choice>
        </mc:AlternateContent>
        <mc:AlternateContent xmlns:mc="http://schemas.openxmlformats.org/markup-compatibility/2006">
          <mc:Choice Requires="x14">
            <control shapeId="3632" r:id="rId31" name="Check Box 2608">
              <controlPr defaultSize="0" autoFill="0" autoLine="0" autoPict="0">
                <anchor moveWithCells="1">
                  <from>
                    <xdr:col>6</xdr:col>
                    <xdr:colOff>222250</xdr:colOff>
                    <xdr:row>32</xdr:row>
                    <xdr:rowOff>0</xdr:rowOff>
                  </from>
                  <to>
                    <xdr:col>6</xdr:col>
                    <xdr:colOff>527050</xdr:colOff>
                    <xdr:row>32</xdr:row>
                    <xdr:rowOff>260350</xdr:rowOff>
                  </to>
                </anchor>
              </controlPr>
            </control>
          </mc:Choice>
        </mc:AlternateContent>
        <mc:AlternateContent xmlns:mc="http://schemas.openxmlformats.org/markup-compatibility/2006">
          <mc:Choice Requires="x14">
            <control shapeId="3633" r:id="rId32" name="Check Box 2609">
              <controlPr defaultSize="0" autoFill="0" autoLine="0" autoPict="0">
                <anchor moveWithCells="1">
                  <from>
                    <xdr:col>7</xdr:col>
                    <xdr:colOff>152400</xdr:colOff>
                    <xdr:row>32</xdr:row>
                    <xdr:rowOff>0</xdr:rowOff>
                  </from>
                  <to>
                    <xdr:col>7</xdr:col>
                    <xdr:colOff>431800</xdr:colOff>
                    <xdr:row>32</xdr:row>
                    <xdr:rowOff>241300</xdr:rowOff>
                  </to>
                </anchor>
              </controlPr>
            </control>
          </mc:Choice>
        </mc:AlternateContent>
        <mc:AlternateContent xmlns:mc="http://schemas.openxmlformats.org/markup-compatibility/2006">
          <mc:Choice Requires="x14">
            <control shapeId="3634" r:id="rId33" name="Check Box 2610">
              <controlPr defaultSize="0" autoFill="0" autoLine="0" autoPict="0">
                <anchor moveWithCells="1">
                  <from>
                    <xdr:col>6</xdr:col>
                    <xdr:colOff>222250</xdr:colOff>
                    <xdr:row>33</xdr:row>
                    <xdr:rowOff>0</xdr:rowOff>
                  </from>
                  <to>
                    <xdr:col>6</xdr:col>
                    <xdr:colOff>527050</xdr:colOff>
                    <xdr:row>33</xdr:row>
                    <xdr:rowOff>260350</xdr:rowOff>
                  </to>
                </anchor>
              </controlPr>
            </control>
          </mc:Choice>
        </mc:AlternateContent>
        <mc:AlternateContent xmlns:mc="http://schemas.openxmlformats.org/markup-compatibility/2006">
          <mc:Choice Requires="x14">
            <control shapeId="3635" r:id="rId34" name="Check Box 2611">
              <controlPr defaultSize="0" autoFill="0" autoLine="0" autoPict="0">
                <anchor moveWithCells="1">
                  <from>
                    <xdr:col>7</xdr:col>
                    <xdr:colOff>152400</xdr:colOff>
                    <xdr:row>33</xdr:row>
                    <xdr:rowOff>0</xdr:rowOff>
                  </from>
                  <to>
                    <xdr:col>7</xdr:col>
                    <xdr:colOff>431800</xdr:colOff>
                    <xdr:row>33</xdr:row>
                    <xdr:rowOff>241300</xdr:rowOff>
                  </to>
                </anchor>
              </controlPr>
            </control>
          </mc:Choice>
        </mc:AlternateContent>
        <mc:AlternateContent xmlns:mc="http://schemas.openxmlformats.org/markup-compatibility/2006">
          <mc:Choice Requires="x14">
            <control shapeId="3638" r:id="rId35" name="Check Box 2614">
              <controlPr defaultSize="0" autoFill="0" autoLine="0" autoPict="0">
                <anchor moveWithCells="1">
                  <from>
                    <xdr:col>6</xdr:col>
                    <xdr:colOff>222250</xdr:colOff>
                    <xdr:row>40</xdr:row>
                    <xdr:rowOff>127000</xdr:rowOff>
                  </from>
                  <to>
                    <xdr:col>6</xdr:col>
                    <xdr:colOff>527050</xdr:colOff>
                    <xdr:row>40</xdr:row>
                    <xdr:rowOff>381000</xdr:rowOff>
                  </to>
                </anchor>
              </controlPr>
            </control>
          </mc:Choice>
        </mc:AlternateContent>
        <mc:AlternateContent xmlns:mc="http://schemas.openxmlformats.org/markup-compatibility/2006">
          <mc:Choice Requires="x14">
            <control shapeId="3639" r:id="rId36" name="Check Box 2615">
              <controlPr defaultSize="0" autoFill="0" autoLine="0" autoPict="0">
                <anchor moveWithCells="1">
                  <from>
                    <xdr:col>7</xdr:col>
                    <xdr:colOff>152400</xdr:colOff>
                    <xdr:row>40</xdr:row>
                    <xdr:rowOff>127000</xdr:rowOff>
                  </from>
                  <to>
                    <xdr:col>7</xdr:col>
                    <xdr:colOff>431800</xdr:colOff>
                    <xdr:row>40</xdr:row>
                    <xdr:rowOff>361950</xdr:rowOff>
                  </to>
                </anchor>
              </controlPr>
            </control>
          </mc:Choice>
        </mc:AlternateContent>
        <mc:AlternateContent xmlns:mc="http://schemas.openxmlformats.org/markup-compatibility/2006">
          <mc:Choice Requires="x14">
            <control shapeId="3640" r:id="rId37" name="Check Box 2616">
              <controlPr defaultSize="0" autoFill="0" autoLine="0" autoPict="0">
                <anchor moveWithCells="1">
                  <from>
                    <xdr:col>6</xdr:col>
                    <xdr:colOff>222250</xdr:colOff>
                    <xdr:row>41</xdr:row>
                    <xdr:rowOff>660400</xdr:rowOff>
                  </from>
                  <to>
                    <xdr:col>6</xdr:col>
                    <xdr:colOff>527050</xdr:colOff>
                    <xdr:row>41</xdr:row>
                    <xdr:rowOff>914400</xdr:rowOff>
                  </to>
                </anchor>
              </controlPr>
            </control>
          </mc:Choice>
        </mc:AlternateContent>
        <mc:AlternateContent xmlns:mc="http://schemas.openxmlformats.org/markup-compatibility/2006">
          <mc:Choice Requires="x14">
            <control shapeId="3641" r:id="rId38" name="Check Box 2617">
              <controlPr defaultSize="0" autoFill="0" autoLine="0" autoPict="0">
                <anchor moveWithCells="1">
                  <from>
                    <xdr:col>7</xdr:col>
                    <xdr:colOff>152400</xdr:colOff>
                    <xdr:row>41</xdr:row>
                    <xdr:rowOff>660400</xdr:rowOff>
                  </from>
                  <to>
                    <xdr:col>7</xdr:col>
                    <xdr:colOff>431800</xdr:colOff>
                    <xdr:row>41</xdr:row>
                    <xdr:rowOff>895350</xdr:rowOff>
                  </to>
                </anchor>
              </controlPr>
            </control>
          </mc:Choice>
        </mc:AlternateContent>
        <mc:AlternateContent xmlns:mc="http://schemas.openxmlformats.org/markup-compatibility/2006">
          <mc:Choice Requires="x14">
            <control shapeId="3652" r:id="rId39" name="Check Box 2628">
              <controlPr defaultSize="0" autoFill="0" autoLine="0" autoPict="0">
                <anchor moveWithCells="1">
                  <from>
                    <xdr:col>6</xdr:col>
                    <xdr:colOff>222250</xdr:colOff>
                    <xdr:row>83</xdr:row>
                    <xdr:rowOff>171450</xdr:rowOff>
                  </from>
                  <to>
                    <xdr:col>6</xdr:col>
                    <xdr:colOff>527050</xdr:colOff>
                    <xdr:row>83</xdr:row>
                    <xdr:rowOff>431800</xdr:rowOff>
                  </to>
                </anchor>
              </controlPr>
            </control>
          </mc:Choice>
        </mc:AlternateContent>
        <mc:AlternateContent xmlns:mc="http://schemas.openxmlformats.org/markup-compatibility/2006">
          <mc:Choice Requires="x14">
            <control shapeId="3653" r:id="rId40" name="Check Box 2629">
              <controlPr defaultSize="0" autoFill="0" autoLine="0" autoPict="0">
                <anchor moveWithCells="1">
                  <from>
                    <xdr:col>7</xdr:col>
                    <xdr:colOff>152400</xdr:colOff>
                    <xdr:row>83</xdr:row>
                    <xdr:rowOff>171450</xdr:rowOff>
                  </from>
                  <to>
                    <xdr:col>7</xdr:col>
                    <xdr:colOff>431800</xdr:colOff>
                    <xdr:row>83</xdr:row>
                    <xdr:rowOff>412750</xdr:rowOff>
                  </to>
                </anchor>
              </controlPr>
            </control>
          </mc:Choice>
        </mc:AlternateContent>
        <mc:AlternateContent xmlns:mc="http://schemas.openxmlformats.org/markup-compatibility/2006">
          <mc:Choice Requires="x14">
            <control shapeId="3654" r:id="rId41" name="Check Box 2630">
              <controlPr defaultSize="0" autoFill="0" autoLine="0" autoPict="0">
                <anchor moveWithCells="1">
                  <from>
                    <xdr:col>6</xdr:col>
                    <xdr:colOff>222250</xdr:colOff>
                    <xdr:row>85</xdr:row>
                    <xdr:rowOff>190500</xdr:rowOff>
                  </from>
                  <to>
                    <xdr:col>6</xdr:col>
                    <xdr:colOff>527050</xdr:colOff>
                    <xdr:row>85</xdr:row>
                    <xdr:rowOff>450850</xdr:rowOff>
                  </to>
                </anchor>
              </controlPr>
            </control>
          </mc:Choice>
        </mc:AlternateContent>
        <mc:AlternateContent xmlns:mc="http://schemas.openxmlformats.org/markup-compatibility/2006">
          <mc:Choice Requires="x14">
            <control shapeId="3655" r:id="rId42" name="Check Box 2631">
              <controlPr defaultSize="0" autoFill="0" autoLine="0" autoPict="0">
                <anchor moveWithCells="1">
                  <from>
                    <xdr:col>7</xdr:col>
                    <xdr:colOff>152400</xdr:colOff>
                    <xdr:row>85</xdr:row>
                    <xdr:rowOff>190500</xdr:rowOff>
                  </from>
                  <to>
                    <xdr:col>7</xdr:col>
                    <xdr:colOff>431800</xdr:colOff>
                    <xdr:row>85</xdr:row>
                    <xdr:rowOff>431800</xdr:rowOff>
                  </to>
                </anchor>
              </controlPr>
            </control>
          </mc:Choice>
        </mc:AlternateContent>
        <mc:AlternateContent xmlns:mc="http://schemas.openxmlformats.org/markup-compatibility/2006">
          <mc:Choice Requires="x14">
            <control shapeId="3670" r:id="rId43" name="Check Box 2646">
              <controlPr defaultSize="0" autoFill="0" autoLine="0" autoPict="0">
                <anchor moveWithCells="1">
                  <from>
                    <xdr:col>6</xdr:col>
                    <xdr:colOff>222250</xdr:colOff>
                    <xdr:row>81</xdr:row>
                    <xdr:rowOff>152400</xdr:rowOff>
                  </from>
                  <to>
                    <xdr:col>6</xdr:col>
                    <xdr:colOff>527050</xdr:colOff>
                    <xdr:row>81</xdr:row>
                    <xdr:rowOff>412750</xdr:rowOff>
                  </to>
                </anchor>
              </controlPr>
            </control>
          </mc:Choice>
        </mc:AlternateContent>
        <mc:AlternateContent xmlns:mc="http://schemas.openxmlformats.org/markup-compatibility/2006">
          <mc:Choice Requires="x14">
            <control shapeId="3671" r:id="rId44" name="Check Box 2647">
              <controlPr defaultSize="0" autoFill="0" autoLine="0" autoPict="0">
                <anchor moveWithCells="1">
                  <from>
                    <xdr:col>7</xdr:col>
                    <xdr:colOff>152400</xdr:colOff>
                    <xdr:row>81</xdr:row>
                    <xdr:rowOff>184150</xdr:rowOff>
                  </from>
                  <to>
                    <xdr:col>7</xdr:col>
                    <xdr:colOff>431800</xdr:colOff>
                    <xdr:row>81</xdr:row>
                    <xdr:rowOff>419100</xdr:rowOff>
                  </to>
                </anchor>
              </controlPr>
            </control>
          </mc:Choice>
        </mc:AlternateContent>
        <mc:AlternateContent xmlns:mc="http://schemas.openxmlformats.org/markup-compatibility/2006">
          <mc:Choice Requires="x14">
            <control shapeId="3676" r:id="rId45" name="Check Box 2652">
              <controlPr defaultSize="0" autoFill="0" autoLine="0" autoPict="0">
                <anchor moveWithCells="1">
                  <from>
                    <xdr:col>6</xdr:col>
                    <xdr:colOff>209550</xdr:colOff>
                    <xdr:row>86</xdr:row>
                    <xdr:rowOff>412750</xdr:rowOff>
                  </from>
                  <to>
                    <xdr:col>6</xdr:col>
                    <xdr:colOff>514350</xdr:colOff>
                    <xdr:row>86</xdr:row>
                    <xdr:rowOff>666750</xdr:rowOff>
                  </to>
                </anchor>
              </controlPr>
            </control>
          </mc:Choice>
        </mc:AlternateContent>
        <mc:AlternateContent xmlns:mc="http://schemas.openxmlformats.org/markup-compatibility/2006">
          <mc:Choice Requires="x14">
            <control shapeId="3677" r:id="rId46" name="Check Box 2653">
              <controlPr defaultSize="0" autoFill="0" autoLine="0" autoPict="0">
                <anchor moveWithCells="1">
                  <from>
                    <xdr:col>7</xdr:col>
                    <xdr:colOff>146050</xdr:colOff>
                    <xdr:row>86</xdr:row>
                    <xdr:rowOff>412750</xdr:rowOff>
                  </from>
                  <to>
                    <xdr:col>7</xdr:col>
                    <xdr:colOff>419100</xdr:colOff>
                    <xdr:row>86</xdr:row>
                    <xdr:rowOff>647700</xdr:rowOff>
                  </to>
                </anchor>
              </controlPr>
            </control>
          </mc:Choice>
        </mc:AlternateContent>
        <mc:AlternateContent xmlns:mc="http://schemas.openxmlformats.org/markup-compatibility/2006">
          <mc:Choice Requires="x14">
            <control shapeId="3678" r:id="rId47" name="Check Box 2654">
              <controlPr defaultSize="0" autoFill="0" autoLine="0" autoPict="0">
                <anchor moveWithCells="1">
                  <from>
                    <xdr:col>6</xdr:col>
                    <xdr:colOff>209550</xdr:colOff>
                    <xdr:row>87</xdr:row>
                    <xdr:rowOff>146050</xdr:rowOff>
                  </from>
                  <to>
                    <xdr:col>6</xdr:col>
                    <xdr:colOff>514350</xdr:colOff>
                    <xdr:row>87</xdr:row>
                    <xdr:rowOff>400050</xdr:rowOff>
                  </to>
                </anchor>
              </controlPr>
            </control>
          </mc:Choice>
        </mc:AlternateContent>
        <mc:AlternateContent xmlns:mc="http://schemas.openxmlformats.org/markup-compatibility/2006">
          <mc:Choice Requires="x14">
            <control shapeId="3679" r:id="rId48" name="Check Box 2655">
              <controlPr defaultSize="0" autoFill="0" autoLine="0" autoPict="0">
                <anchor moveWithCells="1">
                  <from>
                    <xdr:col>7</xdr:col>
                    <xdr:colOff>146050</xdr:colOff>
                    <xdr:row>87</xdr:row>
                    <xdr:rowOff>127000</xdr:rowOff>
                  </from>
                  <to>
                    <xdr:col>7</xdr:col>
                    <xdr:colOff>419100</xdr:colOff>
                    <xdr:row>87</xdr:row>
                    <xdr:rowOff>361950</xdr:rowOff>
                  </to>
                </anchor>
              </controlPr>
            </control>
          </mc:Choice>
        </mc:AlternateContent>
        <mc:AlternateContent xmlns:mc="http://schemas.openxmlformats.org/markup-compatibility/2006">
          <mc:Choice Requires="x14">
            <control shapeId="3680" r:id="rId49" name="Check Box 2656">
              <controlPr defaultSize="0" autoFill="0" autoLine="0" autoPict="0">
                <anchor moveWithCells="1">
                  <from>
                    <xdr:col>6</xdr:col>
                    <xdr:colOff>209550</xdr:colOff>
                    <xdr:row>89</xdr:row>
                    <xdr:rowOff>95250</xdr:rowOff>
                  </from>
                  <to>
                    <xdr:col>6</xdr:col>
                    <xdr:colOff>514350</xdr:colOff>
                    <xdr:row>89</xdr:row>
                    <xdr:rowOff>342900</xdr:rowOff>
                  </to>
                </anchor>
              </controlPr>
            </control>
          </mc:Choice>
        </mc:AlternateContent>
        <mc:AlternateContent xmlns:mc="http://schemas.openxmlformats.org/markup-compatibility/2006">
          <mc:Choice Requires="x14">
            <control shapeId="3681" r:id="rId50" name="Check Box 2657">
              <controlPr defaultSize="0" autoFill="0" autoLine="0" autoPict="0">
                <anchor moveWithCells="1">
                  <from>
                    <xdr:col>7</xdr:col>
                    <xdr:colOff>146050</xdr:colOff>
                    <xdr:row>89</xdr:row>
                    <xdr:rowOff>95250</xdr:rowOff>
                  </from>
                  <to>
                    <xdr:col>7</xdr:col>
                    <xdr:colOff>419100</xdr:colOff>
                    <xdr:row>89</xdr:row>
                    <xdr:rowOff>323850</xdr:rowOff>
                  </to>
                </anchor>
              </controlPr>
            </control>
          </mc:Choice>
        </mc:AlternateContent>
        <mc:AlternateContent xmlns:mc="http://schemas.openxmlformats.org/markup-compatibility/2006">
          <mc:Choice Requires="x14">
            <control shapeId="3698" r:id="rId51" name="Check Box 2674">
              <controlPr defaultSize="0" autoFill="0" autoLine="0" autoPict="0">
                <anchor moveWithCells="1">
                  <from>
                    <xdr:col>6</xdr:col>
                    <xdr:colOff>222250</xdr:colOff>
                    <xdr:row>52</xdr:row>
                    <xdr:rowOff>88900</xdr:rowOff>
                  </from>
                  <to>
                    <xdr:col>6</xdr:col>
                    <xdr:colOff>527050</xdr:colOff>
                    <xdr:row>52</xdr:row>
                    <xdr:rowOff>342900</xdr:rowOff>
                  </to>
                </anchor>
              </controlPr>
            </control>
          </mc:Choice>
        </mc:AlternateContent>
        <mc:AlternateContent xmlns:mc="http://schemas.openxmlformats.org/markup-compatibility/2006">
          <mc:Choice Requires="x14">
            <control shapeId="3699" r:id="rId52" name="Check Box 2675">
              <controlPr defaultSize="0" autoFill="0" autoLine="0" autoPict="0">
                <anchor moveWithCells="1">
                  <from>
                    <xdr:col>7</xdr:col>
                    <xdr:colOff>152400</xdr:colOff>
                    <xdr:row>52</xdr:row>
                    <xdr:rowOff>88900</xdr:rowOff>
                  </from>
                  <to>
                    <xdr:col>7</xdr:col>
                    <xdr:colOff>431800</xdr:colOff>
                    <xdr:row>52</xdr:row>
                    <xdr:rowOff>323850</xdr:rowOff>
                  </to>
                </anchor>
              </controlPr>
            </control>
          </mc:Choice>
        </mc:AlternateContent>
        <mc:AlternateContent xmlns:mc="http://schemas.openxmlformats.org/markup-compatibility/2006">
          <mc:Choice Requires="x14">
            <control shapeId="3714" r:id="rId53" name="Check Box 2690">
              <controlPr defaultSize="0" autoFill="0" autoLine="0" autoPict="0">
                <anchor moveWithCells="1">
                  <from>
                    <xdr:col>6</xdr:col>
                    <xdr:colOff>222250</xdr:colOff>
                    <xdr:row>54</xdr:row>
                    <xdr:rowOff>127000</xdr:rowOff>
                  </from>
                  <to>
                    <xdr:col>6</xdr:col>
                    <xdr:colOff>527050</xdr:colOff>
                    <xdr:row>54</xdr:row>
                    <xdr:rowOff>381000</xdr:rowOff>
                  </to>
                </anchor>
              </controlPr>
            </control>
          </mc:Choice>
        </mc:AlternateContent>
        <mc:AlternateContent xmlns:mc="http://schemas.openxmlformats.org/markup-compatibility/2006">
          <mc:Choice Requires="x14">
            <control shapeId="3715" r:id="rId54" name="Check Box 2691">
              <controlPr defaultSize="0" autoFill="0" autoLine="0" autoPict="0">
                <anchor moveWithCells="1">
                  <from>
                    <xdr:col>7</xdr:col>
                    <xdr:colOff>152400</xdr:colOff>
                    <xdr:row>54</xdr:row>
                    <xdr:rowOff>127000</xdr:rowOff>
                  </from>
                  <to>
                    <xdr:col>7</xdr:col>
                    <xdr:colOff>431800</xdr:colOff>
                    <xdr:row>54</xdr:row>
                    <xdr:rowOff>361950</xdr:rowOff>
                  </to>
                </anchor>
              </controlPr>
            </control>
          </mc:Choice>
        </mc:AlternateContent>
        <mc:AlternateContent xmlns:mc="http://schemas.openxmlformats.org/markup-compatibility/2006">
          <mc:Choice Requires="x14">
            <control shapeId="3718" r:id="rId55" name="Check Box 2694">
              <controlPr defaultSize="0" autoFill="0" autoLine="0" autoPict="0">
                <anchor moveWithCells="1">
                  <from>
                    <xdr:col>6</xdr:col>
                    <xdr:colOff>222250</xdr:colOff>
                    <xdr:row>56</xdr:row>
                    <xdr:rowOff>146050</xdr:rowOff>
                  </from>
                  <to>
                    <xdr:col>6</xdr:col>
                    <xdr:colOff>527050</xdr:colOff>
                    <xdr:row>56</xdr:row>
                    <xdr:rowOff>400050</xdr:rowOff>
                  </to>
                </anchor>
              </controlPr>
            </control>
          </mc:Choice>
        </mc:AlternateContent>
        <mc:AlternateContent xmlns:mc="http://schemas.openxmlformats.org/markup-compatibility/2006">
          <mc:Choice Requires="x14">
            <control shapeId="3719" r:id="rId56" name="Check Box 2695">
              <controlPr defaultSize="0" autoFill="0" autoLine="0" autoPict="0">
                <anchor moveWithCells="1">
                  <from>
                    <xdr:col>7</xdr:col>
                    <xdr:colOff>152400</xdr:colOff>
                    <xdr:row>56</xdr:row>
                    <xdr:rowOff>146050</xdr:rowOff>
                  </from>
                  <to>
                    <xdr:col>7</xdr:col>
                    <xdr:colOff>431800</xdr:colOff>
                    <xdr:row>56</xdr:row>
                    <xdr:rowOff>381000</xdr:rowOff>
                  </to>
                </anchor>
              </controlPr>
            </control>
          </mc:Choice>
        </mc:AlternateContent>
        <mc:AlternateContent xmlns:mc="http://schemas.openxmlformats.org/markup-compatibility/2006">
          <mc:Choice Requires="x14">
            <control shapeId="3720" r:id="rId57" name="Check Box 2696">
              <controlPr defaultSize="0" autoFill="0" autoLine="0" autoPict="0">
                <anchor moveWithCells="1">
                  <from>
                    <xdr:col>6</xdr:col>
                    <xdr:colOff>222250</xdr:colOff>
                    <xdr:row>57</xdr:row>
                    <xdr:rowOff>146050</xdr:rowOff>
                  </from>
                  <to>
                    <xdr:col>6</xdr:col>
                    <xdr:colOff>527050</xdr:colOff>
                    <xdr:row>57</xdr:row>
                    <xdr:rowOff>400050</xdr:rowOff>
                  </to>
                </anchor>
              </controlPr>
            </control>
          </mc:Choice>
        </mc:AlternateContent>
        <mc:AlternateContent xmlns:mc="http://schemas.openxmlformats.org/markup-compatibility/2006">
          <mc:Choice Requires="x14">
            <control shapeId="3721" r:id="rId58" name="Check Box 2697">
              <controlPr defaultSize="0" autoFill="0" autoLine="0" autoPict="0">
                <anchor moveWithCells="1">
                  <from>
                    <xdr:col>7</xdr:col>
                    <xdr:colOff>152400</xdr:colOff>
                    <xdr:row>57</xdr:row>
                    <xdr:rowOff>146050</xdr:rowOff>
                  </from>
                  <to>
                    <xdr:col>7</xdr:col>
                    <xdr:colOff>431800</xdr:colOff>
                    <xdr:row>57</xdr:row>
                    <xdr:rowOff>381000</xdr:rowOff>
                  </to>
                </anchor>
              </controlPr>
            </control>
          </mc:Choice>
        </mc:AlternateContent>
        <mc:AlternateContent xmlns:mc="http://schemas.openxmlformats.org/markup-compatibility/2006">
          <mc:Choice Requires="x14">
            <control shapeId="3722" r:id="rId59" name="Check Box 2698">
              <controlPr defaultSize="0" autoFill="0" autoLine="0" autoPict="0">
                <anchor moveWithCells="1">
                  <from>
                    <xdr:col>6</xdr:col>
                    <xdr:colOff>222250</xdr:colOff>
                    <xdr:row>58</xdr:row>
                    <xdr:rowOff>146050</xdr:rowOff>
                  </from>
                  <to>
                    <xdr:col>6</xdr:col>
                    <xdr:colOff>527050</xdr:colOff>
                    <xdr:row>58</xdr:row>
                    <xdr:rowOff>400050</xdr:rowOff>
                  </to>
                </anchor>
              </controlPr>
            </control>
          </mc:Choice>
        </mc:AlternateContent>
        <mc:AlternateContent xmlns:mc="http://schemas.openxmlformats.org/markup-compatibility/2006">
          <mc:Choice Requires="x14">
            <control shapeId="3723" r:id="rId60" name="Check Box 2699">
              <controlPr defaultSize="0" autoFill="0" autoLine="0" autoPict="0">
                <anchor moveWithCells="1">
                  <from>
                    <xdr:col>7</xdr:col>
                    <xdr:colOff>152400</xdr:colOff>
                    <xdr:row>58</xdr:row>
                    <xdr:rowOff>146050</xdr:rowOff>
                  </from>
                  <to>
                    <xdr:col>7</xdr:col>
                    <xdr:colOff>431800</xdr:colOff>
                    <xdr:row>58</xdr:row>
                    <xdr:rowOff>381000</xdr:rowOff>
                  </to>
                </anchor>
              </controlPr>
            </control>
          </mc:Choice>
        </mc:AlternateContent>
        <mc:AlternateContent xmlns:mc="http://schemas.openxmlformats.org/markup-compatibility/2006">
          <mc:Choice Requires="x14">
            <control shapeId="3724" r:id="rId61" name="Check Box 2700">
              <controlPr defaultSize="0" autoFill="0" autoLine="0" autoPict="0">
                <anchor moveWithCells="1">
                  <from>
                    <xdr:col>6</xdr:col>
                    <xdr:colOff>222250</xdr:colOff>
                    <xdr:row>59</xdr:row>
                    <xdr:rowOff>165100</xdr:rowOff>
                  </from>
                  <to>
                    <xdr:col>6</xdr:col>
                    <xdr:colOff>527050</xdr:colOff>
                    <xdr:row>59</xdr:row>
                    <xdr:rowOff>419100</xdr:rowOff>
                  </to>
                </anchor>
              </controlPr>
            </control>
          </mc:Choice>
        </mc:AlternateContent>
        <mc:AlternateContent xmlns:mc="http://schemas.openxmlformats.org/markup-compatibility/2006">
          <mc:Choice Requires="x14">
            <control shapeId="3725" r:id="rId62" name="Check Box 2701">
              <controlPr defaultSize="0" autoFill="0" autoLine="0" autoPict="0">
                <anchor moveWithCells="1">
                  <from>
                    <xdr:col>7</xdr:col>
                    <xdr:colOff>152400</xdr:colOff>
                    <xdr:row>59</xdr:row>
                    <xdr:rowOff>165100</xdr:rowOff>
                  </from>
                  <to>
                    <xdr:col>7</xdr:col>
                    <xdr:colOff>431800</xdr:colOff>
                    <xdr:row>59</xdr:row>
                    <xdr:rowOff>400050</xdr:rowOff>
                  </to>
                </anchor>
              </controlPr>
            </control>
          </mc:Choice>
        </mc:AlternateContent>
        <mc:AlternateContent xmlns:mc="http://schemas.openxmlformats.org/markup-compatibility/2006">
          <mc:Choice Requires="x14">
            <control shapeId="3726" r:id="rId63" name="Check Box 2702">
              <controlPr defaultSize="0" autoFill="0" autoLine="0" autoPict="0">
                <anchor moveWithCells="1">
                  <from>
                    <xdr:col>6</xdr:col>
                    <xdr:colOff>222250</xdr:colOff>
                    <xdr:row>60</xdr:row>
                    <xdr:rowOff>165100</xdr:rowOff>
                  </from>
                  <to>
                    <xdr:col>6</xdr:col>
                    <xdr:colOff>527050</xdr:colOff>
                    <xdr:row>60</xdr:row>
                    <xdr:rowOff>419100</xdr:rowOff>
                  </to>
                </anchor>
              </controlPr>
            </control>
          </mc:Choice>
        </mc:AlternateContent>
        <mc:AlternateContent xmlns:mc="http://schemas.openxmlformats.org/markup-compatibility/2006">
          <mc:Choice Requires="x14">
            <control shapeId="3727" r:id="rId64" name="Check Box 2703">
              <controlPr defaultSize="0" autoFill="0" autoLine="0" autoPict="0">
                <anchor moveWithCells="1">
                  <from>
                    <xdr:col>7</xdr:col>
                    <xdr:colOff>152400</xdr:colOff>
                    <xdr:row>60</xdr:row>
                    <xdr:rowOff>165100</xdr:rowOff>
                  </from>
                  <to>
                    <xdr:col>7</xdr:col>
                    <xdr:colOff>431800</xdr:colOff>
                    <xdr:row>60</xdr:row>
                    <xdr:rowOff>400050</xdr:rowOff>
                  </to>
                </anchor>
              </controlPr>
            </control>
          </mc:Choice>
        </mc:AlternateContent>
        <mc:AlternateContent xmlns:mc="http://schemas.openxmlformats.org/markup-compatibility/2006">
          <mc:Choice Requires="x14">
            <control shapeId="3728" r:id="rId65" name="Check Box 2704">
              <controlPr defaultSize="0" autoFill="0" autoLine="0" autoPict="0">
                <anchor moveWithCells="1">
                  <from>
                    <xdr:col>6</xdr:col>
                    <xdr:colOff>222250</xdr:colOff>
                    <xdr:row>61</xdr:row>
                    <xdr:rowOff>171450</xdr:rowOff>
                  </from>
                  <to>
                    <xdr:col>6</xdr:col>
                    <xdr:colOff>527050</xdr:colOff>
                    <xdr:row>61</xdr:row>
                    <xdr:rowOff>431800</xdr:rowOff>
                  </to>
                </anchor>
              </controlPr>
            </control>
          </mc:Choice>
        </mc:AlternateContent>
        <mc:AlternateContent xmlns:mc="http://schemas.openxmlformats.org/markup-compatibility/2006">
          <mc:Choice Requires="x14">
            <control shapeId="3729" r:id="rId66" name="Check Box 2705">
              <controlPr defaultSize="0" autoFill="0" autoLine="0" autoPict="0">
                <anchor moveWithCells="1">
                  <from>
                    <xdr:col>7</xdr:col>
                    <xdr:colOff>152400</xdr:colOff>
                    <xdr:row>61</xdr:row>
                    <xdr:rowOff>171450</xdr:rowOff>
                  </from>
                  <to>
                    <xdr:col>7</xdr:col>
                    <xdr:colOff>431800</xdr:colOff>
                    <xdr:row>61</xdr:row>
                    <xdr:rowOff>412750</xdr:rowOff>
                  </to>
                </anchor>
              </controlPr>
            </control>
          </mc:Choice>
        </mc:AlternateContent>
        <mc:AlternateContent xmlns:mc="http://schemas.openxmlformats.org/markup-compatibility/2006">
          <mc:Choice Requires="x14">
            <control shapeId="3730" r:id="rId67" name="Check Box 2706">
              <controlPr defaultSize="0" autoFill="0" autoLine="0" autoPict="0">
                <anchor moveWithCells="1">
                  <from>
                    <xdr:col>6</xdr:col>
                    <xdr:colOff>222250</xdr:colOff>
                    <xdr:row>62</xdr:row>
                    <xdr:rowOff>114300</xdr:rowOff>
                  </from>
                  <to>
                    <xdr:col>6</xdr:col>
                    <xdr:colOff>527050</xdr:colOff>
                    <xdr:row>62</xdr:row>
                    <xdr:rowOff>374650</xdr:rowOff>
                  </to>
                </anchor>
              </controlPr>
            </control>
          </mc:Choice>
        </mc:AlternateContent>
        <mc:AlternateContent xmlns:mc="http://schemas.openxmlformats.org/markup-compatibility/2006">
          <mc:Choice Requires="x14">
            <control shapeId="3731" r:id="rId68" name="Check Box 2707">
              <controlPr defaultSize="0" autoFill="0" autoLine="0" autoPict="0">
                <anchor moveWithCells="1">
                  <from>
                    <xdr:col>7</xdr:col>
                    <xdr:colOff>152400</xdr:colOff>
                    <xdr:row>62</xdr:row>
                    <xdr:rowOff>133350</xdr:rowOff>
                  </from>
                  <to>
                    <xdr:col>7</xdr:col>
                    <xdr:colOff>431800</xdr:colOff>
                    <xdr:row>62</xdr:row>
                    <xdr:rowOff>374650</xdr:rowOff>
                  </to>
                </anchor>
              </controlPr>
            </control>
          </mc:Choice>
        </mc:AlternateContent>
        <mc:AlternateContent xmlns:mc="http://schemas.openxmlformats.org/markup-compatibility/2006">
          <mc:Choice Requires="x14">
            <control shapeId="3732" r:id="rId69" name="Check Box 2708">
              <controlPr defaultSize="0" autoFill="0" autoLine="0" autoPict="0">
                <anchor moveWithCells="1">
                  <from>
                    <xdr:col>6</xdr:col>
                    <xdr:colOff>222250</xdr:colOff>
                    <xdr:row>53</xdr:row>
                    <xdr:rowOff>114300</xdr:rowOff>
                  </from>
                  <to>
                    <xdr:col>6</xdr:col>
                    <xdr:colOff>527050</xdr:colOff>
                    <xdr:row>53</xdr:row>
                    <xdr:rowOff>374650</xdr:rowOff>
                  </to>
                </anchor>
              </controlPr>
            </control>
          </mc:Choice>
        </mc:AlternateContent>
        <mc:AlternateContent xmlns:mc="http://schemas.openxmlformats.org/markup-compatibility/2006">
          <mc:Choice Requires="x14">
            <control shapeId="3733" r:id="rId70" name="Check Box 2709">
              <controlPr defaultSize="0" autoFill="0" autoLine="0" autoPict="0">
                <anchor moveWithCells="1">
                  <from>
                    <xdr:col>7</xdr:col>
                    <xdr:colOff>152400</xdr:colOff>
                    <xdr:row>53</xdr:row>
                    <xdr:rowOff>114300</xdr:rowOff>
                  </from>
                  <to>
                    <xdr:col>7</xdr:col>
                    <xdr:colOff>431800</xdr:colOff>
                    <xdr:row>53</xdr:row>
                    <xdr:rowOff>355600</xdr:rowOff>
                  </to>
                </anchor>
              </controlPr>
            </control>
          </mc:Choice>
        </mc:AlternateContent>
        <mc:AlternateContent xmlns:mc="http://schemas.openxmlformats.org/markup-compatibility/2006">
          <mc:Choice Requires="x14">
            <control shapeId="3736" r:id="rId71" name="Check Box 2712">
              <controlPr defaultSize="0" autoFill="0" autoLine="0" autoPict="0">
                <anchor moveWithCells="1">
                  <from>
                    <xdr:col>6</xdr:col>
                    <xdr:colOff>222250</xdr:colOff>
                    <xdr:row>71</xdr:row>
                    <xdr:rowOff>222250</xdr:rowOff>
                  </from>
                  <to>
                    <xdr:col>6</xdr:col>
                    <xdr:colOff>527050</xdr:colOff>
                    <xdr:row>71</xdr:row>
                    <xdr:rowOff>476250</xdr:rowOff>
                  </to>
                </anchor>
              </controlPr>
            </control>
          </mc:Choice>
        </mc:AlternateContent>
        <mc:AlternateContent xmlns:mc="http://schemas.openxmlformats.org/markup-compatibility/2006">
          <mc:Choice Requires="x14">
            <control shapeId="3737" r:id="rId72" name="Check Box 2713">
              <controlPr defaultSize="0" autoFill="0" autoLine="0" autoPict="0">
                <anchor moveWithCells="1">
                  <from>
                    <xdr:col>7</xdr:col>
                    <xdr:colOff>152400</xdr:colOff>
                    <xdr:row>71</xdr:row>
                    <xdr:rowOff>222250</xdr:rowOff>
                  </from>
                  <to>
                    <xdr:col>7</xdr:col>
                    <xdr:colOff>431800</xdr:colOff>
                    <xdr:row>71</xdr:row>
                    <xdr:rowOff>457200</xdr:rowOff>
                  </to>
                </anchor>
              </controlPr>
            </control>
          </mc:Choice>
        </mc:AlternateContent>
        <mc:AlternateContent xmlns:mc="http://schemas.openxmlformats.org/markup-compatibility/2006">
          <mc:Choice Requires="x14">
            <control shapeId="3740" r:id="rId73" name="Check Box 2716">
              <controlPr defaultSize="0" autoFill="0" autoLine="0" autoPict="0">
                <anchor moveWithCells="1">
                  <from>
                    <xdr:col>6</xdr:col>
                    <xdr:colOff>222250</xdr:colOff>
                    <xdr:row>65</xdr:row>
                    <xdr:rowOff>107950</xdr:rowOff>
                  </from>
                  <to>
                    <xdr:col>6</xdr:col>
                    <xdr:colOff>527050</xdr:colOff>
                    <xdr:row>65</xdr:row>
                    <xdr:rowOff>361950</xdr:rowOff>
                  </to>
                </anchor>
              </controlPr>
            </control>
          </mc:Choice>
        </mc:AlternateContent>
        <mc:AlternateContent xmlns:mc="http://schemas.openxmlformats.org/markup-compatibility/2006">
          <mc:Choice Requires="x14">
            <control shapeId="3741" r:id="rId74" name="Check Box 2717">
              <controlPr defaultSize="0" autoFill="0" autoLine="0" autoPict="0">
                <anchor moveWithCells="1">
                  <from>
                    <xdr:col>7</xdr:col>
                    <xdr:colOff>152400</xdr:colOff>
                    <xdr:row>65</xdr:row>
                    <xdr:rowOff>127000</xdr:rowOff>
                  </from>
                  <to>
                    <xdr:col>7</xdr:col>
                    <xdr:colOff>431800</xdr:colOff>
                    <xdr:row>65</xdr:row>
                    <xdr:rowOff>361950</xdr:rowOff>
                  </to>
                </anchor>
              </controlPr>
            </control>
          </mc:Choice>
        </mc:AlternateContent>
        <mc:AlternateContent xmlns:mc="http://schemas.openxmlformats.org/markup-compatibility/2006">
          <mc:Choice Requires="x14">
            <control shapeId="3744" r:id="rId75" name="Check Box 2720">
              <controlPr defaultSize="0" autoFill="0" autoLine="0" autoPict="0">
                <anchor moveWithCells="1">
                  <from>
                    <xdr:col>6</xdr:col>
                    <xdr:colOff>222250</xdr:colOff>
                    <xdr:row>70</xdr:row>
                    <xdr:rowOff>222250</xdr:rowOff>
                  </from>
                  <to>
                    <xdr:col>6</xdr:col>
                    <xdr:colOff>527050</xdr:colOff>
                    <xdr:row>70</xdr:row>
                    <xdr:rowOff>476250</xdr:rowOff>
                  </to>
                </anchor>
              </controlPr>
            </control>
          </mc:Choice>
        </mc:AlternateContent>
        <mc:AlternateContent xmlns:mc="http://schemas.openxmlformats.org/markup-compatibility/2006">
          <mc:Choice Requires="x14">
            <control shapeId="3745" r:id="rId76" name="Check Box 2721">
              <controlPr defaultSize="0" autoFill="0" autoLine="0" autoPict="0">
                <anchor moveWithCells="1">
                  <from>
                    <xdr:col>7</xdr:col>
                    <xdr:colOff>152400</xdr:colOff>
                    <xdr:row>70</xdr:row>
                    <xdr:rowOff>222250</xdr:rowOff>
                  </from>
                  <to>
                    <xdr:col>7</xdr:col>
                    <xdr:colOff>431800</xdr:colOff>
                    <xdr:row>70</xdr:row>
                    <xdr:rowOff>457200</xdr:rowOff>
                  </to>
                </anchor>
              </controlPr>
            </control>
          </mc:Choice>
        </mc:AlternateContent>
        <mc:AlternateContent xmlns:mc="http://schemas.openxmlformats.org/markup-compatibility/2006">
          <mc:Choice Requires="x14">
            <control shapeId="3746" r:id="rId77" name="Check Box 2722">
              <controlPr defaultSize="0" autoFill="0" autoLine="0" autoPict="0">
                <anchor moveWithCells="1">
                  <from>
                    <xdr:col>6</xdr:col>
                    <xdr:colOff>222250</xdr:colOff>
                    <xdr:row>66</xdr:row>
                    <xdr:rowOff>184150</xdr:rowOff>
                  </from>
                  <to>
                    <xdr:col>6</xdr:col>
                    <xdr:colOff>527050</xdr:colOff>
                    <xdr:row>66</xdr:row>
                    <xdr:rowOff>438150</xdr:rowOff>
                  </to>
                </anchor>
              </controlPr>
            </control>
          </mc:Choice>
        </mc:AlternateContent>
        <mc:AlternateContent xmlns:mc="http://schemas.openxmlformats.org/markup-compatibility/2006">
          <mc:Choice Requires="x14">
            <control shapeId="3747" r:id="rId78" name="Check Box 2723">
              <controlPr defaultSize="0" autoFill="0" autoLine="0" autoPict="0">
                <anchor moveWithCells="1">
                  <from>
                    <xdr:col>7</xdr:col>
                    <xdr:colOff>152400</xdr:colOff>
                    <xdr:row>66</xdr:row>
                    <xdr:rowOff>184150</xdr:rowOff>
                  </from>
                  <to>
                    <xdr:col>7</xdr:col>
                    <xdr:colOff>431800</xdr:colOff>
                    <xdr:row>66</xdr:row>
                    <xdr:rowOff>419100</xdr:rowOff>
                  </to>
                </anchor>
              </controlPr>
            </control>
          </mc:Choice>
        </mc:AlternateContent>
        <mc:AlternateContent xmlns:mc="http://schemas.openxmlformats.org/markup-compatibility/2006">
          <mc:Choice Requires="x14">
            <control shapeId="3748" r:id="rId79" name="Check Box 2724">
              <controlPr defaultSize="0" autoFill="0" autoLine="0" autoPict="0">
                <anchor moveWithCells="1">
                  <from>
                    <xdr:col>6</xdr:col>
                    <xdr:colOff>222250</xdr:colOff>
                    <xdr:row>67</xdr:row>
                    <xdr:rowOff>190500</xdr:rowOff>
                  </from>
                  <to>
                    <xdr:col>6</xdr:col>
                    <xdr:colOff>527050</xdr:colOff>
                    <xdr:row>67</xdr:row>
                    <xdr:rowOff>450850</xdr:rowOff>
                  </to>
                </anchor>
              </controlPr>
            </control>
          </mc:Choice>
        </mc:AlternateContent>
        <mc:AlternateContent xmlns:mc="http://schemas.openxmlformats.org/markup-compatibility/2006">
          <mc:Choice Requires="x14">
            <control shapeId="3749" r:id="rId80" name="Check Box 2725">
              <controlPr defaultSize="0" autoFill="0" autoLine="0" autoPict="0">
                <anchor moveWithCells="1">
                  <from>
                    <xdr:col>7</xdr:col>
                    <xdr:colOff>152400</xdr:colOff>
                    <xdr:row>67</xdr:row>
                    <xdr:rowOff>190500</xdr:rowOff>
                  </from>
                  <to>
                    <xdr:col>7</xdr:col>
                    <xdr:colOff>431800</xdr:colOff>
                    <xdr:row>67</xdr:row>
                    <xdr:rowOff>431800</xdr:rowOff>
                  </to>
                </anchor>
              </controlPr>
            </control>
          </mc:Choice>
        </mc:AlternateContent>
        <mc:AlternateContent xmlns:mc="http://schemas.openxmlformats.org/markup-compatibility/2006">
          <mc:Choice Requires="x14">
            <control shapeId="3752" r:id="rId81" name="Check Box 2728">
              <controlPr defaultSize="0" autoFill="0" autoLine="0" autoPict="0">
                <anchor moveWithCells="1">
                  <from>
                    <xdr:col>6</xdr:col>
                    <xdr:colOff>222250</xdr:colOff>
                    <xdr:row>69</xdr:row>
                    <xdr:rowOff>203200</xdr:rowOff>
                  </from>
                  <to>
                    <xdr:col>6</xdr:col>
                    <xdr:colOff>527050</xdr:colOff>
                    <xdr:row>69</xdr:row>
                    <xdr:rowOff>457200</xdr:rowOff>
                  </to>
                </anchor>
              </controlPr>
            </control>
          </mc:Choice>
        </mc:AlternateContent>
        <mc:AlternateContent xmlns:mc="http://schemas.openxmlformats.org/markup-compatibility/2006">
          <mc:Choice Requires="x14">
            <control shapeId="3753" r:id="rId82" name="Check Box 2729">
              <controlPr defaultSize="0" autoFill="0" autoLine="0" autoPict="0">
                <anchor moveWithCells="1">
                  <from>
                    <xdr:col>7</xdr:col>
                    <xdr:colOff>152400</xdr:colOff>
                    <xdr:row>69</xdr:row>
                    <xdr:rowOff>203200</xdr:rowOff>
                  </from>
                  <to>
                    <xdr:col>7</xdr:col>
                    <xdr:colOff>431800</xdr:colOff>
                    <xdr:row>69</xdr:row>
                    <xdr:rowOff>438150</xdr:rowOff>
                  </to>
                </anchor>
              </controlPr>
            </control>
          </mc:Choice>
        </mc:AlternateContent>
        <mc:AlternateContent xmlns:mc="http://schemas.openxmlformats.org/markup-compatibility/2006">
          <mc:Choice Requires="x14">
            <control shapeId="3754" r:id="rId83" name="Check Box 2730">
              <controlPr defaultSize="0" autoFill="0" autoLine="0" autoPict="0">
                <anchor moveWithCells="1">
                  <from>
                    <xdr:col>6</xdr:col>
                    <xdr:colOff>222250</xdr:colOff>
                    <xdr:row>64</xdr:row>
                    <xdr:rowOff>171450</xdr:rowOff>
                  </from>
                  <to>
                    <xdr:col>6</xdr:col>
                    <xdr:colOff>527050</xdr:colOff>
                    <xdr:row>64</xdr:row>
                    <xdr:rowOff>431800</xdr:rowOff>
                  </to>
                </anchor>
              </controlPr>
            </control>
          </mc:Choice>
        </mc:AlternateContent>
        <mc:AlternateContent xmlns:mc="http://schemas.openxmlformats.org/markup-compatibility/2006">
          <mc:Choice Requires="x14">
            <control shapeId="3755" r:id="rId84" name="Check Box 2731">
              <controlPr defaultSize="0" autoFill="0" autoLine="0" autoPict="0">
                <anchor moveWithCells="1">
                  <from>
                    <xdr:col>7</xdr:col>
                    <xdr:colOff>152400</xdr:colOff>
                    <xdr:row>64</xdr:row>
                    <xdr:rowOff>171450</xdr:rowOff>
                  </from>
                  <to>
                    <xdr:col>7</xdr:col>
                    <xdr:colOff>431800</xdr:colOff>
                    <xdr:row>64</xdr:row>
                    <xdr:rowOff>412750</xdr:rowOff>
                  </to>
                </anchor>
              </controlPr>
            </control>
          </mc:Choice>
        </mc:AlternateContent>
        <mc:AlternateContent xmlns:mc="http://schemas.openxmlformats.org/markup-compatibility/2006">
          <mc:Choice Requires="x14">
            <control shapeId="3756" r:id="rId85" name="Check Box 2732">
              <controlPr defaultSize="0" autoFill="0" autoLine="0" autoPict="0">
                <anchor moveWithCells="1">
                  <from>
                    <xdr:col>6</xdr:col>
                    <xdr:colOff>222250</xdr:colOff>
                    <xdr:row>77</xdr:row>
                    <xdr:rowOff>107950</xdr:rowOff>
                  </from>
                  <to>
                    <xdr:col>6</xdr:col>
                    <xdr:colOff>527050</xdr:colOff>
                    <xdr:row>77</xdr:row>
                    <xdr:rowOff>361950</xdr:rowOff>
                  </to>
                </anchor>
              </controlPr>
            </control>
          </mc:Choice>
        </mc:AlternateContent>
        <mc:AlternateContent xmlns:mc="http://schemas.openxmlformats.org/markup-compatibility/2006">
          <mc:Choice Requires="x14">
            <control shapeId="3757" r:id="rId86" name="Check Box 2733">
              <controlPr defaultSize="0" autoFill="0" autoLine="0" autoPict="0">
                <anchor moveWithCells="1">
                  <from>
                    <xdr:col>7</xdr:col>
                    <xdr:colOff>152400</xdr:colOff>
                    <xdr:row>77</xdr:row>
                    <xdr:rowOff>88900</xdr:rowOff>
                  </from>
                  <to>
                    <xdr:col>7</xdr:col>
                    <xdr:colOff>431800</xdr:colOff>
                    <xdr:row>77</xdr:row>
                    <xdr:rowOff>323850</xdr:rowOff>
                  </to>
                </anchor>
              </controlPr>
            </control>
          </mc:Choice>
        </mc:AlternateContent>
        <mc:AlternateContent xmlns:mc="http://schemas.openxmlformats.org/markup-compatibility/2006">
          <mc:Choice Requires="x14">
            <control shapeId="3758" r:id="rId87" name="Check Box 2734">
              <controlPr defaultSize="0" autoFill="0" autoLine="0" autoPict="0">
                <anchor moveWithCells="1">
                  <from>
                    <xdr:col>6</xdr:col>
                    <xdr:colOff>222250</xdr:colOff>
                    <xdr:row>76</xdr:row>
                    <xdr:rowOff>107950</xdr:rowOff>
                  </from>
                  <to>
                    <xdr:col>6</xdr:col>
                    <xdr:colOff>527050</xdr:colOff>
                    <xdr:row>76</xdr:row>
                    <xdr:rowOff>361950</xdr:rowOff>
                  </to>
                </anchor>
              </controlPr>
            </control>
          </mc:Choice>
        </mc:AlternateContent>
        <mc:AlternateContent xmlns:mc="http://schemas.openxmlformats.org/markup-compatibility/2006">
          <mc:Choice Requires="x14">
            <control shapeId="3759" r:id="rId88" name="Check Box 2735">
              <controlPr defaultSize="0" autoFill="0" autoLine="0" autoPict="0">
                <anchor moveWithCells="1">
                  <from>
                    <xdr:col>7</xdr:col>
                    <xdr:colOff>152400</xdr:colOff>
                    <xdr:row>76</xdr:row>
                    <xdr:rowOff>114300</xdr:rowOff>
                  </from>
                  <to>
                    <xdr:col>7</xdr:col>
                    <xdr:colOff>431800</xdr:colOff>
                    <xdr:row>76</xdr:row>
                    <xdr:rowOff>355600</xdr:rowOff>
                  </to>
                </anchor>
              </controlPr>
            </control>
          </mc:Choice>
        </mc:AlternateContent>
        <mc:AlternateContent xmlns:mc="http://schemas.openxmlformats.org/markup-compatibility/2006">
          <mc:Choice Requires="x14">
            <control shapeId="3760" r:id="rId89" name="Check Box 2736">
              <controlPr defaultSize="0" autoFill="0" autoLine="0" autoPict="0">
                <anchor moveWithCells="1">
                  <from>
                    <xdr:col>6</xdr:col>
                    <xdr:colOff>222250</xdr:colOff>
                    <xdr:row>72</xdr:row>
                    <xdr:rowOff>209550</xdr:rowOff>
                  </from>
                  <to>
                    <xdr:col>6</xdr:col>
                    <xdr:colOff>527050</xdr:colOff>
                    <xdr:row>72</xdr:row>
                    <xdr:rowOff>469900</xdr:rowOff>
                  </to>
                </anchor>
              </controlPr>
            </control>
          </mc:Choice>
        </mc:AlternateContent>
        <mc:AlternateContent xmlns:mc="http://schemas.openxmlformats.org/markup-compatibility/2006">
          <mc:Choice Requires="x14">
            <control shapeId="3761" r:id="rId90" name="Check Box 2737">
              <controlPr defaultSize="0" autoFill="0" autoLine="0" autoPict="0">
                <anchor moveWithCells="1">
                  <from>
                    <xdr:col>7</xdr:col>
                    <xdr:colOff>152400</xdr:colOff>
                    <xdr:row>72</xdr:row>
                    <xdr:rowOff>209550</xdr:rowOff>
                  </from>
                  <to>
                    <xdr:col>7</xdr:col>
                    <xdr:colOff>431800</xdr:colOff>
                    <xdr:row>72</xdr:row>
                    <xdr:rowOff>450850</xdr:rowOff>
                  </to>
                </anchor>
              </controlPr>
            </control>
          </mc:Choice>
        </mc:AlternateContent>
        <mc:AlternateContent xmlns:mc="http://schemas.openxmlformats.org/markup-compatibility/2006">
          <mc:Choice Requires="x14">
            <control shapeId="3771" r:id="rId91" name="Check Box 2747">
              <controlPr defaultSize="0" autoFill="0" autoLine="0" autoPict="0">
                <anchor moveWithCells="1">
                  <from>
                    <xdr:col>6</xdr:col>
                    <xdr:colOff>209550</xdr:colOff>
                    <xdr:row>88</xdr:row>
                    <xdr:rowOff>146050</xdr:rowOff>
                  </from>
                  <to>
                    <xdr:col>6</xdr:col>
                    <xdr:colOff>514350</xdr:colOff>
                    <xdr:row>88</xdr:row>
                    <xdr:rowOff>393700</xdr:rowOff>
                  </to>
                </anchor>
              </controlPr>
            </control>
          </mc:Choice>
        </mc:AlternateContent>
        <mc:AlternateContent xmlns:mc="http://schemas.openxmlformats.org/markup-compatibility/2006">
          <mc:Choice Requires="x14">
            <control shapeId="3772" r:id="rId92" name="Check Box 2748">
              <controlPr defaultSize="0" autoFill="0" autoLine="0" autoPict="0">
                <anchor moveWithCells="1">
                  <from>
                    <xdr:col>7</xdr:col>
                    <xdr:colOff>146050</xdr:colOff>
                    <xdr:row>88</xdr:row>
                    <xdr:rowOff>127000</xdr:rowOff>
                  </from>
                  <to>
                    <xdr:col>7</xdr:col>
                    <xdr:colOff>419100</xdr:colOff>
                    <xdr:row>88</xdr:row>
                    <xdr:rowOff>361950</xdr:rowOff>
                  </to>
                </anchor>
              </controlPr>
            </control>
          </mc:Choice>
        </mc:AlternateContent>
        <mc:AlternateContent xmlns:mc="http://schemas.openxmlformats.org/markup-compatibility/2006">
          <mc:Choice Requires="x14">
            <control shapeId="3781" r:id="rId93" name="Check Box 2757">
              <controlPr defaultSize="0" autoFill="0" autoLine="0" autoPict="0">
                <anchor moveWithCells="1">
                  <from>
                    <xdr:col>6</xdr:col>
                    <xdr:colOff>222250</xdr:colOff>
                    <xdr:row>84</xdr:row>
                    <xdr:rowOff>190500</xdr:rowOff>
                  </from>
                  <to>
                    <xdr:col>6</xdr:col>
                    <xdr:colOff>527050</xdr:colOff>
                    <xdr:row>84</xdr:row>
                    <xdr:rowOff>450850</xdr:rowOff>
                  </to>
                </anchor>
              </controlPr>
            </control>
          </mc:Choice>
        </mc:AlternateContent>
        <mc:AlternateContent xmlns:mc="http://schemas.openxmlformats.org/markup-compatibility/2006">
          <mc:Choice Requires="x14">
            <control shapeId="3782" r:id="rId94" name="Check Box 2758">
              <controlPr defaultSize="0" autoFill="0" autoLine="0" autoPict="0">
                <anchor moveWithCells="1">
                  <from>
                    <xdr:col>7</xdr:col>
                    <xdr:colOff>152400</xdr:colOff>
                    <xdr:row>84</xdr:row>
                    <xdr:rowOff>190500</xdr:rowOff>
                  </from>
                  <to>
                    <xdr:col>7</xdr:col>
                    <xdr:colOff>431800</xdr:colOff>
                    <xdr:row>84</xdr:row>
                    <xdr:rowOff>431800</xdr:rowOff>
                  </to>
                </anchor>
              </controlPr>
            </control>
          </mc:Choice>
        </mc:AlternateContent>
        <mc:AlternateContent xmlns:mc="http://schemas.openxmlformats.org/markup-compatibility/2006">
          <mc:Choice Requires="x14">
            <control shapeId="3785" r:id="rId95" name="Check Box 2761">
              <controlPr defaultSize="0" autoFill="0" autoLine="0" autoPict="0">
                <anchor moveWithCells="1">
                  <from>
                    <xdr:col>6</xdr:col>
                    <xdr:colOff>222250</xdr:colOff>
                    <xdr:row>78</xdr:row>
                    <xdr:rowOff>203200</xdr:rowOff>
                  </from>
                  <to>
                    <xdr:col>6</xdr:col>
                    <xdr:colOff>527050</xdr:colOff>
                    <xdr:row>78</xdr:row>
                    <xdr:rowOff>457200</xdr:rowOff>
                  </to>
                </anchor>
              </controlPr>
            </control>
          </mc:Choice>
        </mc:AlternateContent>
        <mc:AlternateContent xmlns:mc="http://schemas.openxmlformats.org/markup-compatibility/2006">
          <mc:Choice Requires="x14">
            <control shapeId="3786" r:id="rId96" name="Check Box 2762">
              <controlPr defaultSize="0" autoFill="0" autoLine="0" autoPict="0">
                <anchor moveWithCells="1">
                  <from>
                    <xdr:col>7</xdr:col>
                    <xdr:colOff>152400</xdr:colOff>
                    <xdr:row>78</xdr:row>
                    <xdr:rowOff>222250</xdr:rowOff>
                  </from>
                  <to>
                    <xdr:col>7</xdr:col>
                    <xdr:colOff>431800</xdr:colOff>
                    <xdr:row>78</xdr:row>
                    <xdr:rowOff>457200</xdr:rowOff>
                  </to>
                </anchor>
              </controlPr>
            </control>
          </mc:Choice>
        </mc:AlternateContent>
        <mc:AlternateContent xmlns:mc="http://schemas.openxmlformats.org/markup-compatibility/2006">
          <mc:Choice Requires="x14">
            <control shapeId="3787" r:id="rId97" name="Check Box 2763">
              <controlPr defaultSize="0" autoFill="0" autoLine="0" autoPict="0">
                <anchor moveWithCells="1">
                  <from>
                    <xdr:col>6</xdr:col>
                    <xdr:colOff>222250</xdr:colOff>
                    <xdr:row>80</xdr:row>
                    <xdr:rowOff>152400</xdr:rowOff>
                  </from>
                  <to>
                    <xdr:col>6</xdr:col>
                    <xdr:colOff>527050</xdr:colOff>
                    <xdr:row>80</xdr:row>
                    <xdr:rowOff>412750</xdr:rowOff>
                  </to>
                </anchor>
              </controlPr>
            </control>
          </mc:Choice>
        </mc:AlternateContent>
        <mc:AlternateContent xmlns:mc="http://schemas.openxmlformats.org/markup-compatibility/2006">
          <mc:Choice Requires="x14">
            <control shapeId="3788" r:id="rId98" name="Check Box 2764">
              <controlPr defaultSize="0" autoFill="0" autoLine="0" autoPict="0">
                <anchor moveWithCells="1">
                  <from>
                    <xdr:col>7</xdr:col>
                    <xdr:colOff>152400</xdr:colOff>
                    <xdr:row>80</xdr:row>
                    <xdr:rowOff>184150</xdr:rowOff>
                  </from>
                  <to>
                    <xdr:col>7</xdr:col>
                    <xdr:colOff>431800</xdr:colOff>
                    <xdr:row>80</xdr:row>
                    <xdr:rowOff>419100</xdr:rowOff>
                  </to>
                </anchor>
              </controlPr>
            </control>
          </mc:Choice>
        </mc:AlternateContent>
        <mc:AlternateContent xmlns:mc="http://schemas.openxmlformats.org/markup-compatibility/2006">
          <mc:Choice Requires="x14">
            <control shapeId="3789" r:id="rId99" name="Check Box 2765">
              <controlPr defaultSize="0" autoFill="0" autoLine="0" autoPict="0">
                <anchor moveWithCells="1">
                  <from>
                    <xdr:col>6</xdr:col>
                    <xdr:colOff>222250</xdr:colOff>
                    <xdr:row>79</xdr:row>
                    <xdr:rowOff>152400</xdr:rowOff>
                  </from>
                  <to>
                    <xdr:col>6</xdr:col>
                    <xdr:colOff>527050</xdr:colOff>
                    <xdr:row>79</xdr:row>
                    <xdr:rowOff>412750</xdr:rowOff>
                  </to>
                </anchor>
              </controlPr>
            </control>
          </mc:Choice>
        </mc:AlternateContent>
        <mc:AlternateContent xmlns:mc="http://schemas.openxmlformats.org/markup-compatibility/2006">
          <mc:Choice Requires="x14">
            <control shapeId="3790" r:id="rId100" name="Check Box 2766">
              <controlPr defaultSize="0" autoFill="0" autoLine="0" autoPict="0">
                <anchor moveWithCells="1">
                  <from>
                    <xdr:col>7</xdr:col>
                    <xdr:colOff>152400</xdr:colOff>
                    <xdr:row>79</xdr:row>
                    <xdr:rowOff>184150</xdr:rowOff>
                  </from>
                  <to>
                    <xdr:col>7</xdr:col>
                    <xdr:colOff>431800</xdr:colOff>
                    <xdr:row>79</xdr:row>
                    <xdr:rowOff>419100</xdr:rowOff>
                  </to>
                </anchor>
              </controlPr>
            </control>
          </mc:Choice>
        </mc:AlternateContent>
        <mc:AlternateContent xmlns:mc="http://schemas.openxmlformats.org/markup-compatibility/2006">
          <mc:Choice Requires="x14">
            <control shapeId="3836" r:id="rId101" name="Check Box 2812">
              <controlPr defaultSize="0" autoFill="0" autoLine="0" autoPict="0">
                <anchor moveWithCells="1">
                  <from>
                    <xdr:col>6</xdr:col>
                    <xdr:colOff>222250</xdr:colOff>
                    <xdr:row>29</xdr:row>
                    <xdr:rowOff>69850</xdr:rowOff>
                  </from>
                  <to>
                    <xdr:col>6</xdr:col>
                    <xdr:colOff>527050</xdr:colOff>
                    <xdr:row>29</xdr:row>
                    <xdr:rowOff>323850</xdr:rowOff>
                  </to>
                </anchor>
              </controlPr>
            </control>
          </mc:Choice>
        </mc:AlternateContent>
        <mc:AlternateContent xmlns:mc="http://schemas.openxmlformats.org/markup-compatibility/2006">
          <mc:Choice Requires="x14">
            <control shapeId="3837" r:id="rId102" name="Check Box 2813">
              <controlPr defaultSize="0" autoFill="0" autoLine="0" autoPict="0">
                <anchor moveWithCells="1">
                  <from>
                    <xdr:col>7</xdr:col>
                    <xdr:colOff>152400</xdr:colOff>
                    <xdr:row>29</xdr:row>
                    <xdr:rowOff>69850</xdr:rowOff>
                  </from>
                  <to>
                    <xdr:col>7</xdr:col>
                    <xdr:colOff>431800</xdr:colOff>
                    <xdr:row>29</xdr:row>
                    <xdr:rowOff>304800</xdr:rowOff>
                  </to>
                </anchor>
              </controlPr>
            </control>
          </mc:Choice>
        </mc:AlternateContent>
        <mc:AlternateContent xmlns:mc="http://schemas.openxmlformats.org/markup-compatibility/2006">
          <mc:Choice Requires="x14">
            <control shapeId="3838" r:id="rId103" name="Check Box 2814">
              <controlPr defaultSize="0" autoFill="0" autoLine="0" autoPict="0">
                <anchor moveWithCells="1">
                  <from>
                    <xdr:col>6</xdr:col>
                    <xdr:colOff>222250</xdr:colOff>
                    <xdr:row>27</xdr:row>
                    <xdr:rowOff>57150</xdr:rowOff>
                  </from>
                  <to>
                    <xdr:col>6</xdr:col>
                    <xdr:colOff>527050</xdr:colOff>
                    <xdr:row>27</xdr:row>
                    <xdr:rowOff>317500</xdr:rowOff>
                  </to>
                </anchor>
              </controlPr>
            </control>
          </mc:Choice>
        </mc:AlternateContent>
        <mc:AlternateContent xmlns:mc="http://schemas.openxmlformats.org/markup-compatibility/2006">
          <mc:Choice Requires="x14">
            <control shapeId="3839" r:id="rId104" name="Check Box 2815">
              <controlPr defaultSize="0" autoFill="0" autoLine="0" autoPict="0">
                <anchor moveWithCells="1">
                  <from>
                    <xdr:col>7</xdr:col>
                    <xdr:colOff>152400</xdr:colOff>
                    <xdr:row>27</xdr:row>
                    <xdr:rowOff>57150</xdr:rowOff>
                  </from>
                  <to>
                    <xdr:col>7</xdr:col>
                    <xdr:colOff>431800</xdr:colOff>
                    <xdr:row>27</xdr:row>
                    <xdr:rowOff>298450</xdr:rowOff>
                  </to>
                </anchor>
              </controlPr>
            </control>
          </mc:Choice>
        </mc:AlternateContent>
        <mc:AlternateContent xmlns:mc="http://schemas.openxmlformats.org/markup-compatibility/2006">
          <mc:Choice Requires="x14">
            <control shapeId="3840" r:id="rId105" name="Check Box 2816">
              <controlPr defaultSize="0" autoFill="0" autoLine="0" autoPict="0">
                <anchor moveWithCells="1">
                  <from>
                    <xdr:col>6</xdr:col>
                    <xdr:colOff>222250</xdr:colOff>
                    <xdr:row>28</xdr:row>
                    <xdr:rowOff>57150</xdr:rowOff>
                  </from>
                  <to>
                    <xdr:col>6</xdr:col>
                    <xdr:colOff>527050</xdr:colOff>
                    <xdr:row>28</xdr:row>
                    <xdr:rowOff>317500</xdr:rowOff>
                  </to>
                </anchor>
              </controlPr>
            </control>
          </mc:Choice>
        </mc:AlternateContent>
        <mc:AlternateContent xmlns:mc="http://schemas.openxmlformats.org/markup-compatibility/2006">
          <mc:Choice Requires="x14">
            <control shapeId="3841" r:id="rId106" name="Check Box 2817">
              <controlPr defaultSize="0" autoFill="0" autoLine="0" autoPict="0">
                <anchor moveWithCells="1">
                  <from>
                    <xdr:col>7</xdr:col>
                    <xdr:colOff>152400</xdr:colOff>
                    <xdr:row>28</xdr:row>
                    <xdr:rowOff>57150</xdr:rowOff>
                  </from>
                  <to>
                    <xdr:col>7</xdr:col>
                    <xdr:colOff>431800</xdr:colOff>
                    <xdr:row>28</xdr:row>
                    <xdr:rowOff>298450</xdr:rowOff>
                  </to>
                </anchor>
              </controlPr>
            </control>
          </mc:Choice>
        </mc:AlternateContent>
        <mc:AlternateContent xmlns:mc="http://schemas.openxmlformats.org/markup-compatibility/2006">
          <mc:Choice Requires="x14">
            <control shapeId="3842" r:id="rId107" name="Check Box 2818">
              <controlPr defaultSize="0" autoFill="0" autoLine="0" autoPict="0">
                <anchor moveWithCells="1">
                  <from>
                    <xdr:col>6</xdr:col>
                    <xdr:colOff>222250</xdr:colOff>
                    <xdr:row>49</xdr:row>
                    <xdr:rowOff>69850</xdr:rowOff>
                  </from>
                  <to>
                    <xdr:col>6</xdr:col>
                    <xdr:colOff>527050</xdr:colOff>
                    <xdr:row>49</xdr:row>
                    <xdr:rowOff>323850</xdr:rowOff>
                  </to>
                </anchor>
              </controlPr>
            </control>
          </mc:Choice>
        </mc:AlternateContent>
        <mc:AlternateContent xmlns:mc="http://schemas.openxmlformats.org/markup-compatibility/2006">
          <mc:Choice Requires="x14">
            <control shapeId="3843" r:id="rId108" name="Check Box 2819">
              <controlPr defaultSize="0" autoFill="0" autoLine="0" autoPict="0">
                <anchor moveWithCells="1">
                  <from>
                    <xdr:col>7</xdr:col>
                    <xdr:colOff>152400</xdr:colOff>
                    <xdr:row>49</xdr:row>
                    <xdr:rowOff>69850</xdr:rowOff>
                  </from>
                  <to>
                    <xdr:col>7</xdr:col>
                    <xdr:colOff>431800</xdr:colOff>
                    <xdr:row>49</xdr:row>
                    <xdr:rowOff>304800</xdr:rowOff>
                  </to>
                </anchor>
              </controlPr>
            </control>
          </mc:Choice>
        </mc:AlternateContent>
        <mc:AlternateContent xmlns:mc="http://schemas.openxmlformats.org/markup-compatibility/2006">
          <mc:Choice Requires="x14">
            <control shapeId="3844" r:id="rId109" name="Check Box 2820">
              <controlPr defaultSize="0" autoFill="0" autoLine="0" autoPict="0">
                <anchor moveWithCells="1">
                  <from>
                    <xdr:col>6</xdr:col>
                    <xdr:colOff>222250</xdr:colOff>
                    <xdr:row>45</xdr:row>
                    <xdr:rowOff>50800</xdr:rowOff>
                  </from>
                  <to>
                    <xdr:col>6</xdr:col>
                    <xdr:colOff>527050</xdr:colOff>
                    <xdr:row>45</xdr:row>
                    <xdr:rowOff>304800</xdr:rowOff>
                  </to>
                </anchor>
              </controlPr>
            </control>
          </mc:Choice>
        </mc:AlternateContent>
        <mc:AlternateContent xmlns:mc="http://schemas.openxmlformats.org/markup-compatibility/2006">
          <mc:Choice Requires="x14">
            <control shapeId="3845" r:id="rId110" name="Check Box 2821">
              <controlPr defaultSize="0" autoFill="0" autoLine="0" autoPict="0">
                <anchor moveWithCells="1">
                  <from>
                    <xdr:col>7</xdr:col>
                    <xdr:colOff>152400</xdr:colOff>
                    <xdr:row>45</xdr:row>
                    <xdr:rowOff>50800</xdr:rowOff>
                  </from>
                  <to>
                    <xdr:col>7</xdr:col>
                    <xdr:colOff>431800</xdr:colOff>
                    <xdr:row>45</xdr:row>
                    <xdr:rowOff>285750</xdr:rowOff>
                  </to>
                </anchor>
              </controlPr>
            </control>
          </mc:Choice>
        </mc:AlternateContent>
        <mc:AlternateContent xmlns:mc="http://schemas.openxmlformats.org/markup-compatibility/2006">
          <mc:Choice Requires="x14">
            <control shapeId="3848" r:id="rId111" name="Check Box 2824">
              <controlPr defaultSize="0" autoFill="0" autoLine="0" autoPict="0">
                <anchor moveWithCells="1">
                  <from>
                    <xdr:col>6</xdr:col>
                    <xdr:colOff>222250</xdr:colOff>
                    <xdr:row>44</xdr:row>
                    <xdr:rowOff>38100</xdr:rowOff>
                  </from>
                  <to>
                    <xdr:col>6</xdr:col>
                    <xdr:colOff>527050</xdr:colOff>
                    <xdr:row>44</xdr:row>
                    <xdr:rowOff>298450</xdr:rowOff>
                  </to>
                </anchor>
              </controlPr>
            </control>
          </mc:Choice>
        </mc:AlternateContent>
        <mc:AlternateContent xmlns:mc="http://schemas.openxmlformats.org/markup-compatibility/2006">
          <mc:Choice Requires="x14">
            <control shapeId="3849" r:id="rId112" name="Check Box 2825">
              <controlPr defaultSize="0" autoFill="0" autoLine="0" autoPict="0">
                <anchor moveWithCells="1">
                  <from>
                    <xdr:col>7</xdr:col>
                    <xdr:colOff>152400</xdr:colOff>
                    <xdr:row>44</xdr:row>
                    <xdr:rowOff>38100</xdr:rowOff>
                  </from>
                  <to>
                    <xdr:col>7</xdr:col>
                    <xdr:colOff>431800</xdr:colOff>
                    <xdr:row>44</xdr:row>
                    <xdr:rowOff>279400</xdr:rowOff>
                  </to>
                </anchor>
              </controlPr>
            </control>
          </mc:Choice>
        </mc:AlternateContent>
        <mc:AlternateContent xmlns:mc="http://schemas.openxmlformats.org/markup-compatibility/2006">
          <mc:Choice Requires="x14">
            <control shapeId="3850" r:id="rId113" name="Check Box 2826">
              <controlPr defaultSize="0" autoFill="0" autoLine="0" autoPict="0">
                <anchor moveWithCells="1">
                  <from>
                    <xdr:col>6</xdr:col>
                    <xdr:colOff>222250</xdr:colOff>
                    <xdr:row>46</xdr:row>
                    <xdr:rowOff>50800</xdr:rowOff>
                  </from>
                  <to>
                    <xdr:col>6</xdr:col>
                    <xdr:colOff>527050</xdr:colOff>
                    <xdr:row>46</xdr:row>
                    <xdr:rowOff>304800</xdr:rowOff>
                  </to>
                </anchor>
              </controlPr>
            </control>
          </mc:Choice>
        </mc:AlternateContent>
        <mc:AlternateContent xmlns:mc="http://schemas.openxmlformats.org/markup-compatibility/2006">
          <mc:Choice Requires="x14">
            <control shapeId="3851" r:id="rId114" name="Check Box 2827">
              <controlPr defaultSize="0" autoFill="0" autoLine="0" autoPict="0">
                <anchor moveWithCells="1">
                  <from>
                    <xdr:col>7</xdr:col>
                    <xdr:colOff>152400</xdr:colOff>
                    <xdr:row>46</xdr:row>
                    <xdr:rowOff>50800</xdr:rowOff>
                  </from>
                  <to>
                    <xdr:col>7</xdr:col>
                    <xdr:colOff>431800</xdr:colOff>
                    <xdr:row>46</xdr:row>
                    <xdr:rowOff>285750</xdr:rowOff>
                  </to>
                </anchor>
              </controlPr>
            </control>
          </mc:Choice>
        </mc:AlternateContent>
        <mc:AlternateContent xmlns:mc="http://schemas.openxmlformats.org/markup-compatibility/2006">
          <mc:Choice Requires="x14">
            <control shapeId="3911" r:id="rId115" name="Check Box 2887">
              <controlPr defaultSize="0" autoFill="0" autoLine="0" autoPict="0">
                <anchor moveWithCells="1">
                  <from>
                    <xdr:col>6</xdr:col>
                    <xdr:colOff>222250</xdr:colOff>
                    <xdr:row>15</xdr:row>
                    <xdr:rowOff>19050</xdr:rowOff>
                  </from>
                  <to>
                    <xdr:col>6</xdr:col>
                    <xdr:colOff>527050</xdr:colOff>
                    <xdr:row>15</xdr:row>
                    <xdr:rowOff>279400</xdr:rowOff>
                  </to>
                </anchor>
              </controlPr>
            </control>
          </mc:Choice>
        </mc:AlternateContent>
        <mc:AlternateContent xmlns:mc="http://schemas.openxmlformats.org/markup-compatibility/2006">
          <mc:Choice Requires="x14">
            <control shapeId="3912" r:id="rId116" name="Check Box 2888">
              <controlPr defaultSize="0" autoFill="0" autoLine="0" autoPict="0">
                <anchor moveWithCells="1">
                  <from>
                    <xdr:col>7</xdr:col>
                    <xdr:colOff>152400</xdr:colOff>
                    <xdr:row>15</xdr:row>
                    <xdr:rowOff>19050</xdr:rowOff>
                  </from>
                  <to>
                    <xdr:col>7</xdr:col>
                    <xdr:colOff>431800</xdr:colOff>
                    <xdr:row>15</xdr:row>
                    <xdr:rowOff>260350</xdr:rowOff>
                  </to>
                </anchor>
              </controlPr>
            </control>
          </mc:Choice>
        </mc:AlternateContent>
        <mc:AlternateContent xmlns:mc="http://schemas.openxmlformats.org/markup-compatibility/2006">
          <mc:Choice Requires="x14">
            <control shapeId="3920" r:id="rId117" name="Drop Down 2896">
              <controlPr defaultSize="0" autoLine="0" autoPict="0">
                <anchor>
                  <from>
                    <xdr:col>4</xdr:col>
                    <xdr:colOff>19050</xdr:colOff>
                    <xdr:row>6</xdr:row>
                    <xdr:rowOff>19050</xdr:rowOff>
                  </from>
                  <to>
                    <xdr:col>5</xdr:col>
                    <xdr:colOff>114300</xdr:colOff>
                    <xdr:row>6</xdr:row>
                    <xdr:rowOff>336550</xdr:rowOff>
                  </to>
                </anchor>
              </controlPr>
            </control>
          </mc:Choice>
        </mc:AlternateContent>
        <mc:AlternateContent xmlns:mc="http://schemas.openxmlformats.org/markup-compatibility/2006">
          <mc:Choice Requires="x14">
            <control shapeId="3924" r:id="rId118" name="Check Box 2900">
              <controlPr defaultSize="0" autoFill="0" autoLine="0" autoPict="0">
                <anchor moveWithCells="1">
                  <from>
                    <xdr:col>6</xdr:col>
                    <xdr:colOff>222250</xdr:colOff>
                    <xdr:row>10</xdr:row>
                    <xdr:rowOff>38100</xdr:rowOff>
                  </from>
                  <to>
                    <xdr:col>6</xdr:col>
                    <xdr:colOff>527050</xdr:colOff>
                    <xdr:row>10</xdr:row>
                    <xdr:rowOff>298450</xdr:rowOff>
                  </to>
                </anchor>
              </controlPr>
            </control>
          </mc:Choice>
        </mc:AlternateContent>
        <mc:AlternateContent xmlns:mc="http://schemas.openxmlformats.org/markup-compatibility/2006">
          <mc:Choice Requires="x14">
            <control shapeId="3925" r:id="rId119" name="Check Box 2901">
              <controlPr defaultSize="0" autoFill="0" autoLine="0" autoPict="0">
                <anchor moveWithCells="1">
                  <from>
                    <xdr:col>7</xdr:col>
                    <xdr:colOff>152400</xdr:colOff>
                    <xdr:row>10</xdr:row>
                    <xdr:rowOff>38100</xdr:rowOff>
                  </from>
                  <to>
                    <xdr:col>7</xdr:col>
                    <xdr:colOff>431800</xdr:colOff>
                    <xdr:row>10</xdr:row>
                    <xdr:rowOff>279400</xdr:rowOff>
                  </to>
                </anchor>
              </controlPr>
            </control>
          </mc:Choice>
        </mc:AlternateContent>
        <mc:AlternateContent xmlns:mc="http://schemas.openxmlformats.org/markup-compatibility/2006">
          <mc:Choice Requires="x14">
            <control shapeId="3926" r:id="rId120" name="Check Box 2902">
              <controlPr defaultSize="0" autoFill="0" autoLine="0" autoPict="0">
                <anchor moveWithCells="1">
                  <from>
                    <xdr:col>6</xdr:col>
                    <xdr:colOff>222250</xdr:colOff>
                    <xdr:row>12</xdr:row>
                    <xdr:rowOff>38100</xdr:rowOff>
                  </from>
                  <to>
                    <xdr:col>6</xdr:col>
                    <xdr:colOff>527050</xdr:colOff>
                    <xdr:row>12</xdr:row>
                    <xdr:rowOff>298450</xdr:rowOff>
                  </to>
                </anchor>
              </controlPr>
            </control>
          </mc:Choice>
        </mc:AlternateContent>
        <mc:AlternateContent xmlns:mc="http://schemas.openxmlformats.org/markup-compatibility/2006">
          <mc:Choice Requires="x14">
            <control shapeId="3927" r:id="rId121" name="Check Box 2903">
              <controlPr defaultSize="0" autoFill="0" autoLine="0" autoPict="0">
                <anchor moveWithCells="1">
                  <from>
                    <xdr:col>7</xdr:col>
                    <xdr:colOff>152400</xdr:colOff>
                    <xdr:row>12</xdr:row>
                    <xdr:rowOff>38100</xdr:rowOff>
                  </from>
                  <to>
                    <xdr:col>7</xdr:col>
                    <xdr:colOff>431800</xdr:colOff>
                    <xdr:row>12</xdr:row>
                    <xdr:rowOff>279400</xdr:rowOff>
                  </to>
                </anchor>
              </controlPr>
            </control>
          </mc:Choice>
        </mc:AlternateContent>
        <mc:AlternateContent xmlns:mc="http://schemas.openxmlformats.org/markup-compatibility/2006">
          <mc:Choice Requires="x14">
            <control shapeId="3928" r:id="rId122" name="Check Box 2904">
              <controlPr defaultSize="0" autoFill="0" autoLine="0" autoPict="0">
                <anchor moveWithCells="1">
                  <from>
                    <xdr:col>6</xdr:col>
                    <xdr:colOff>222250</xdr:colOff>
                    <xdr:row>39</xdr:row>
                    <xdr:rowOff>88900</xdr:rowOff>
                  </from>
                  <to>
                    <xdr:col>6</xdr:col>
                    <xdr:colOff>527050</xdr:colOff>
                    <xdr:row>39</xdr:row>
                    <xdr:rowOff>342900</xdr:rowOff>
                  </to>
                </anchor>
              </controlPr>
            </control>
          </mc:Choice>
        </mc:AlternateContent>
        <mc:AlternateContent xmlns:mc="http://schemas.openxmlformats.org/markup-compatibility/2006">
          <mc:Choice Requires="x14">
            <control shapeId="3929" r:id="rId123" name="Check Box 2905">
              <controlPr defaultSize="0" autoFill="0" autoLine="0" autoPict="0">
                <anchor moveWithCells="1">
                  <from>
                    <xdr:col>7</xdr:col>
                    <xdr:colOff>152400</xdr:colOff>
                    <xdr:row>39</xdr:row>
                    <xdr:rowOff>107950</xdr:rowOff>
                  </from>
                  <to>
                    <xdr:col>7</xdr:col>
                    <xdr:colOff>431800</xdr:colOff>
                    <xdr:row>39</xdr:row>
                    <xdr:rowOff>336550</xdr:rowOff>
                  </to>
                </anchor>
              </controlPr>
            </control>
          </mc:Choice>
        </mc:AlternateContent>
        <mc:AlternateContent xmlns:mc="http://schemas.openxmlformats.org/markup-compatibility/2006">
          <mc:Choice Requires="x14">
            <control shapeId="3936" r:id="rId124" name="Check Box 2912">
              <controlPr defaultSize="0" autoFill="0" autoLine="0" autoPict="0">
                <anchor moveWithCells="1">
                  <from>
                    <xdr:col>6</xdr:col>
                    <xdr:colOff>222250</xdr:colOff>
                    <xdr:row>50</xdr:row>
                    <xdr:rowOff>88900</xdr:rowOff>
                  </from>
                  <to>
                    <xdr:col>6</xdr:col>
                    <xdr:colOff>527050</xdr:colOff>
                    <xdr:row>50</xdr:row>
                    <xdr:rowOff>342900</xdr:rowOff>
                  </to>
                </anchor>
              </controlPr>
            </control>
          </mc:Choice>
        </mc:AlternateContent>
        <mc:AlternateContent xmlns:mc="http://schemas.openxmlformats.org/markup-compatibility/2006">
          <mc:Choice Requires="x14">
            <control shapeId="3937" r:id="rId125" name="Check Box 2913">
              <controlPr defaultSize="0" autoFill="0" autoLine="0" autoPict="0">
                <anchor moveWithCells="1">
                  <from>
                    <xdr:col>7</xdr:col>
                    <xdr:colOff>152400</xdr:colOff>
                    <xdr:row>50</xdr:row>
                    <xdr:rowOff>88900</xdr:rowOff>
                  </from>
                  <to>
                    <xdr:col>7</xdr:col>
                    <xdr:colOff>431800</xdr:colOff>
                    <xdr:row>50</xdr:row>
                    <xdr:rowOff>323850</xdr:rowOff>
                  </to>
                </anchor>
              </controlPr>
            </control>
          </mc:Choice>
        </mc:AlternateContent>
        <mc:AlternateContent xmlns:mc="http://schemas.openxmlformats.org/markup-compatibility/2006">
          <mc:Choice Requires="x14">
            <control shapeId="3938" r:id="rId126" name="Check Box 2914">
              <controlPr defaultSize="0" autoFill="0" autoLine="0" autoPict="0">
                <anchor moveWithCells="1">
                  <from>
                    <xdr:col>6</xdr:col>
                    <xdr:colOff>222250</xdr:colOff>
                    <xdr:row>42</xdr:row>
                    <xdr:rowOff>228600</xdr:rowOff>
                  </from>
                  <to>
                    <xdr:col>6</xdr:col>
                    <xdr:colOff>527050</xdr:colOff>
                    <xdr:row>42</xdr:row>
                    <xdr:rowOff>488950</xdr:rowOff>
                  </to>
                </anchor>
              </controlPr>
            </control>
          </mc:Choice>
        </mc:AlternateContent>
        <mc:AlternateContent xmlns:mc="http://schemas.openxmlformats.org/markup-compatibility/2006">
          <mc:Choice Requires="x14">
            <control shapeId="3939" r:id="rId127" name="Check Box 2915">
              <controlPr defaultSize="0" autoFill="0" autoLine="0" autoPict="0">
                <anchor moveWithCells="1">
                  <from>
                    <xdr:col>7</xdr:col>
                    <xdr:colOff>152400</xdr:colOff>
                    <xdr:row>42</xdr:row>
                    <xdr:rowOff>228600</xdr:rowOff>
                  </from>
                  <to>
                    <xdr:col>7</xdr:col>
                    <xdr:colOff>431800</xdr:colOff>
                    <xdr:row>42</xdr:row>
                    <xdr:rowOff>469900</xdr:rowOff>
                  </to>
                </anchor>
              </controlPr>
            </control>
          </mc:Choice>
        </mc:AlternateContent>
        <mc:AlternateContent xmlns:mc="http://schemas.openxmlformats.org/markup-compatibility/2006">
          <mc:Choice Requires="x14">
            <control shapeId="3947" r:id="rId128" name="Check Box 2923">
              <controlPr defaultSize="0" autoFill="0" autoLine="0" autoPict="0">
                <anchor moveWithCells="1">
                  <from>
                    <xdr:col>6</xdr:col>
                    <xdr:colOff>209550</xdr:colOff>
                    <xdr:row>34</xdr:row>
                    <xdr:rowOff>342900</xdr:rowOff>
                  </from>
                  <to>
                    <xdr:col>6</xdr:col>
                    <xdr:colOff>514350</xdr:colOff>
                    <xdr:row>34</xdr:row>
                    <xdr:rowOff>603250</xdr:rowOff>
                  </to>
                </anchor>
              </controlPr>
            </control>
          </mc:Choice>
        </mc:AlternateContent>
        <mc:AlternateContent xmlns:mc="http://schemas.openxmlformats.org/markup-compatibility/2006">
          <mc:Choice Requires="x14">
            <control shapeId="3948" r:id="rId129" name="Check Box 2924">
              <controlPr defaultSize="0" autoFill="0" autoLine="0" autoPict="0">
                <anchor moveWithCells="1">
                  <from>
                    <xdr:col>7</xdr:col>
                    <xdr:colOff>146050</xdr:colOff>
                    <xdr:row>34</xdr:row>
                    <xdr:rowOff>374650</xdr:rowOff>
                  </from>
                  <to>
                    <xdr:col>7</xdr:col>
                    <xdr:colOff>419100</xdr:colOff>
                    <xdr:row>34</xdr:row>
                    <xdr:rowOff>609600</xdr:rowOff>
                  </to>
                </anchor>
              </controlPr>
            </control>
          </mc:Choice>
        </mc:AlternateContent>
        <mc:AlternateContent xmlns:mc="http://schemas.openxmlformats.org/markup-compatibility/2006">
          <mc:Choice Requires="x14">
            <control shapeId="3949" r:id="rId130" name="Check Box 2925">
              <controlPr defaultSize="0" autoFill="0" autoLine="0" autoPict="0">
                <anchor moveWithCells="1">
                  <from>
                    <xdr:col>6</xdr:col>
                    <xdr:colOff>209550</xdr:colOff>
                    <xdr:row>36</xdr:row>
                    <xdr:rowOff>190500</xdr:rowOff>
                  </from>
                  <to>
                    <xdr:col>6</xdr:col>
                    <xdr:colOff>514350</xdr:colOff>
                    <xdr:row>36</xdr:row>
                    <xdr:rowOff>457200</xdr:rowOff>
                  </to>
                </anchor>
              </controlPr>
            </control>
          </mc:Choice>
        </mc:AlternateContent>
        <mc:AlternateContent xmlns:mc="http://schemas.openxmlformats.org/markup-compatibility/2006">
          <mc:Choice Requires="x14">
            <control shapeId="3950" r:id="rId131" name="Check Box 2926">
              <controlPr defaultSize="0" autoFill="0" autoLine="0" autoPict="0">
                <anchor moveWithCells="1">
                  <from>
                    <xdr:col>7</xdr:col>
                    <xdr:colOff>146050</xdr:colOff>
                    <xdr:row>36</xdr:row>
                    <xdr:rowOff>190500</xdr:rowOff>
                  </from>
                  <to>
                    <xdr:col>7</xdr:col>
                    <xdr:colOff>419100</xdr:colOff>
                    <xdr:row>36</xdr:row>
                    <xdr:rowOff>438150</xdr:rowOff>
                  </to>
                </anchor>
              </controlPr>
            </control>
          </mc:Choice>
        </mc:AlternateContent>
        <mc:AlternateContent xmlns:mc="http://schemas.openxmlformats.org/markup-compatibility/2006">
          <mc:Choice Requires="x14">
            <control shapeId="3951" r:id="rId132" name="Check Box 2927">
              <controlPr defaultSize="0" autoFill="0" autoLine="0" autoPict="0">
                <anchor moveWithCells="1">
                  <from>
                    <xdr:col>6</xdr:col>
                    <xdr:colOff>209550</xdr:colOff>
                    <xdr:row>37</xdr:row>
                    <xdr:rowOff>190500</xdr:rowOff>
                  </from>
                  <to>
                    <xdr:col>6</xdr:col>
                    <xdr:colOff>514350</xdr:colOff>
                    <xdr:row>37</xdr:row>
                    <xdr:rowOff>450850</xdr:rowOff>
                  </to>
                </anchor>
              </controlPr>
            </control>
          </mc:Choice>
        </mc:AlternateContent>
        <mc:AlternateContent xmlns:mc="http://schemas.openxmlformats.org/markup-compatibility/2006">
          <mc:Choice Requires="x14">
            <control shapeId="3952" r:id="rId133" name="Check Box 2928">
              <controlPr defaultSize="0" autoFill="0" autoLine="0" autoPict="0">
                <anchor moveWithCells="1">
                  <from>
                    <xdr:col>7</xdr:col>
                    <xdr:colOff>146050</xdr:colOff>
                    <xdr:row>37</xdr:row>
                    <xdr:rowOff>190500</xdr:rowOff>
                  </from>
                  <to>
                    <xdr:col>7</xdr:col>
                    <xdr:colOff>419100</xdr:colOff>
                    <xdr:row>37</xdr:row>
                    <xdr:rowOff>431800</xdr:rowOff>
                  </to>
                </anchor>
              </controlPr>
            </control>
          </mc:Choice>
        </mc:AlternateContent>
        <mc:AlternateContent xmlns:mc="http://schemas.openxmlformats.org/markup-compatibility/2006">
          <mc:Choice Requires="x14">
            <control shapeId="3953" r:id="rId134" name="Check Box 2929">
              <controlPr defaultSize="0" autoFill="0" autoLine="0" autoPict="0">
                <anchor moveWithCells="1">
                  <from>
                    <xdr:col>6</xdr:col>
                    <xdr:colOff>222250</xdr:colOff>
                    <xdr:row>13</xdr:row>
                    <xdr:rowOff>31750</xdr:rowOff>
                  </from>
                  <to>
                    <xdr:col>6</xdr:col>
                    <xdr:colOff>527050</xdr:colOff>
                    <xdr:row>13</xdr:row>
                    <xdr:rowOff>285750</xdr:rowOff>
                  </to>
                </anchor>
              </controlPr>
            </control>
          </mc:Choice>
        </mc:AlternateContent>
        <mc:AlternateContent xmlns:mc="http://schemas.openxmlformats.org/markup-compatibility/2006">
          <mc:Choice Requires="x14">
            <control shapeId="3954" r:id="rId135" name="Check Box 2930">
              <controlPr defaultSize="0" autoFill="0" autoLine="0" autoPict="0">
                <anchor moveWithCells="1">
                  <from>
                    <xdr:col>7</xdr:col>
                    <xdr:colOff>152400</xdr:colOff>
                    <xdr:row>13</xdr:row>
                    <xdr:rowOff>31750</xdr:rowOff>
                  </from>
                  <to>
                    <xdr:col>7</xdr:col>
                    <xdr:colOff>431800</xdr:colOff>
                    <xdr:row>13</xdr:row>
                    <xdr:rowOff>266700</xdr:rowOff>
                  </to>
                </anchor>
              </controlPr>
            </control>
          </mc:Choice>
        </mc:AlternateContent>
        <mc:AlternateContent xmlns:mc="http://schemas.openxmlformats.org/markup-compatibility/2006">
          <mc:Choice Requires="x14">
            <control shapeId="3955" r:id="rId136" name="Check Box 2931">
              <controlPr defaultSize="0" autoFill="0" autoLine="0" autoPict="0">
                <anchor moveWithCells="1">
                  <from>
                    <xdr:col>6</xdr:col>
                    <xdr:colOff>209550</xdr:colOff>
                    <xdr:row>35</xdr:row>
                    <xdr:rowOff>190500</xdr:rowOff>
                  </from>
                  <to>
                    <xdr:col>6</xdr:col>
                    <xdr:colOff>514350</xdr:colOff>
                    <xdr:row>35</xdr:row>
                    <xdr:rowOff>457200</xdr:rowOff>
                  </to>
                </anchor>
              </controlPr>
            </control>
          </mc:Choice>
        </mc:AlternateContent>
        <mc:AlternateContent xmlns:mc="http://schemas.openxmlformats.org/markup-compatibility/2006">
          <mc:Choice Requires="x14">
            <control shapeId="3956" r:id="rId137" name="Check Box 2932">
              <controlPr defaultSize="0" autoFill="0" autoLine="0" autoPict="0">
                <anchor moveWithCells="1">
                  <from>
                    <xdr:col>7</xdr:col>
                    <xdr:colOff>146050</xdr:colOff>
                    <xdr:row>35</xdr:row>
                    <xdr:rowOff>190500</xdr:rowOff>
                  </from>
                  <to>
                    <xdr:col>7</xdr:col>
                    <xdr:colOff>419100</xdr:colOff>
                    <xdr:row>35</xdr:row>
                    <xdr:rowOff>438150</xdr:rowOff>
                  </to>
                </anchor>
              </controlPr>
            </control>
          </mc:Choice>
        </mc:AlternateContent>
        <mc:AlternateContent xmlns:mc="http://schemas.openxmlformats.org/markup-compatibility/2006">
          <mc:Choice Requires="x14">
            <control shapeId="3961" r:id="rId138" name="Check Box 2937">
              <controlPr defaultSize="0" autoFill="0" autoLine="0" autoPict="0">
                <anchor moveWithCells="1">
                  <from>
                    <xdr:col>6</xdr:col>
                    <xdr:colOff>222250</xdr:colOff>
                    <xdr:row>48</xdr:row>
                    <xdr:rowOff>50800</xdr:rowOff>
                  </from>
                  <to>
                    <xdr:col>6</xdr:col>
                    <xdr:colOff>527050</xdr:colOff>
                    <xdr:row>48</xdr:row>
                    <xdr:rowOff>304800</xdr:rowOff>
                  </to>
                </anchor>
              </controlPr>
            </control>
          </mc:Choice>
        </mc:AlternateContent>
        <mc:AlternateContent xmlns:mc="http://schemas.openxmlformats.org/markup-compatibility/2006">
          <mc:Choice Requires="x14">
            <control shapeId="3962" r:id="rId139" name="Check Box 2938">
              <controlPr defaultSize="0" autoFill="0" autoLine="0" autoPict="0">
                <anchor moveWithCells="1">
                  <from>
                    <xdr:col>7</xdr:col>
                    <xdr:colOff>152400</xdr:colOff>
                    <xdr:row>48</xdr:row>
                    <xdr:rowOff>50800</xdr:rowOff>
                  </from>
                  <to>
                    <xdr:col>7</xdr:col>
                    <xdr:colOff>431800</xdr:colOff>
                    <xdr:row>48</xdr:row>
                    <xdr:rowOff>285750</xdr:rowOff>
                  </to>
                </anchor>
              </controlPr>
            </control>
          </mc:Choice>
        </mc:AlternateContent>
        <mc:AlternateContent xmlns:mc="http://schemas.openxmlformats.org/markup-compatibility/2006">
          <mc:Choice Requires="x14">
            <control shapeId="3969" r:id="rId140" name="Check Box 2945">
              <controlPr defaultSize="0" autoFill="0" autoLine="0" autoPict="0">
                <anchor moveWithCells="1">
                  <from>
                    <xdr:col>6</xdr:col>
                    <xdr:colOff>222250</xdr:colOff>
                    <xdr:row>47</xdr:row>
                    <xdr:rowOff>50800</xdr:rowOff>
                  </from>
                  <to>
                    <xdr:col>6</xdr:col>
                    <xdr:colOff>527050</xdr:colOff>
                    <xdr:row>47</xdr:row>
                    <xdr:rowOff>304800</xdr:rowOff>
                  </to>
                </anchor>
              </controlPr>
            </control>
          </mc:Choice>
        </mc:AlternateContent>
        <mc:AlternateContent xmlns:mc="http://schemas.openxmlformats.org/markup-compatibility/2006">
          <mc:Choice Requires="x14">
            <control shapeId="3970" r:id="rId141" name="Check Box 2946">
              <controlPr defaultSize="0" autoFill="0" autoLine="0" autoPict="0">
                <anchor moveWithCells="1">
                  <from>
                    <xdr:col>7</xdr:col>
                    <xdr:colOff>152400</xdr:colOff>
                    <xdr:row>47</xdr:row>
                    <xdr:rowOff>50800</xdr:rowOff>
                  </from>
                  <to>
                    <xdr:col>7</xdr:col>
                    <xdr:colOff>431800</xdr:colOff>
                    <xdr:row>47</xdr:row>
                    <xdr:rowOff>285750</xdr:rowOff>
                  </to>
                </anchor>
              </controlPr>
            </control>
          </mc:Choice>
        </mc:AlternateContent>
        <mc:AlternateContent xmlns:mc="http://schemas.openxmlformats.org/markup-compatibility/2006">
          <mc:Choice Requires="x14">
            <control shapeId="3971" r:id="rId142" name="Check Box 2947">
              <controlPr defaultSize="0" autoFill="0" autoLine="0" autoPict="0">
                <anchor moveWithCells="1">
                  <from>
                    <xdr:col>6</xdr:col>
                    <xdr:colOff>222250</xdr:colOff>
                    <xdr:row>75</xdr:row>
                    <xdr:rowOff>88900</xdr:rowOff>
                  </from>
                  <to>
                    <xdr:col>6</xdr:col>
                    <xdr:colOff>527050</xdr:colOff>
                    <xdr:row>75</xdr:row>
                    <xdr:rowOff>342900</xdr:rowOff>
                  </to>
                </anchor>
              </controlPr>
            </control>
          </mc:Choice>
        </mc:AlternateContent>
        <mc:AlternateContent xmlns:mc="http://schemas.openxmlformats.org/markup-compatibility/2006">
          <mc:Choice Requires="x14">
            <control shapeId="3972" r:id="rId143" name="Check Box 2948">
              <controlPr defaultSize="0" autoFill="0" autoLine="0" autoPict="0">
                <anchor moveWithCells="1">
                  <from>
                    <xdr:col>7</xdr:col>
                    <xdr:colOff>152400</xdr:colOff>
                    <xdr:row>75</xdr:row>
                    <xdr:rowOff>88900</xdr:rowOff>
                  </from>
                  <to>
                    <xdr:col>7</xdr:col>
                    <xdr:colOff>431800</xdr:colOff>
                    <xdr:row>75</xdr:row>
                    <xdr:rowOff>323850</xdr:rowOff>
                  </to>
                </anchor>
              </controlPr>
            </control>
          </mc:Choice>
        </mc:AlternateContent>
        <mc:AlternateContent xmlns:mc="http://schemas.openxmlformats.org/markup-compatibility/2006">
          <mc:Choice Requires="x14">
            <control shapeId="3973" r:id="rId144" name="Check Box 2949">
              <controlPr defaultSize="0" autoFill="0" autoLine="0" autoPict="0">
                <anchor moveWithCells="1">
                  <from>
                    <xdr:col>6</xdr:col>
                    <xdr:colOff>222250</xdr:colOff>
                    <xdr:row>74</xdr:row>
                    <xdr:rowOff>114300</xdr:rowOff>
                  </from>
                  <to>
                    <xdr:col>6</xdr:col>
                    <xdr:colOff>527050</xdr:colOff>
                    <xdr:row>74</xdr:row>
                    <xdr:rowOff>374650</xdr:rowOff>
                  </to>
                </anchor>
              </controlPr>
            </control>
          </mc:Choice>
        </mc:AlternateContent>
        <mc:AlternateContent xmlns:mc="http://schemas.openxmlformats.org/markup-compatibility/2006">
          <mc:Choice Requires="x14">
            <control shapeId="3974" r:id="rId145" name="Check Box 2950">
              <controlPr defaultSize="0" autoFill="0" autoLine="0" autoPict="0">
                <anchor moveWithCells="1">
                  <from>
                    <xdr:col>7</xdr:col>
                    <xdr:colOff>152400</xdr:colOff>
                    <xdr:row>74</xdr:row>
                    <xdr:rowOff>127000</xdr:rowOff>
                  </from>
                  <to>
                    <xdr:col>7</xdr:col>
                    <xdr:colOff>431800</xdr:colOff>
                    <xdr:row>74</xdr:row>
                    <xdr:rowOff>361950</xdr:rowOff>
                  </to>
                </anchor>
              </controlPr>
            </control>
          </mc:Choice>
        </mc:AlternateContent>
        <mc:AlternateContent xmlns:mc="http://schemas.openxmlformats.org/markup-compatibility/2006">
          <mc:Choice Requires="x14">
            <control shapeId="3975" r:id="rId146" name="Check Box 2951">
              <controlPr defaultSize="0" autoFill="0" autoLine="0" autoPict="0">
                <anchor moveWithCells="1">
                  <from>
                    <xdr:col>6</xdr:col>
                    <xdr:colOff>222250</xdr:colOff>
                    <xdr:row>73</xdr:row>
                    <xdr:rowOff>190500</xdr:rowOff>
                  </from>
                  <to>
                    <xdr:col>6</xdr:col>
                    <xdr:colOff>527050</xdr:colOff>
                    <xdr:row>73</xdr:row>
                    <xdr:rowOff>450850</xdr:rowOff>
                  </to>
                </anchor>
              </controlPr>
            </control>
          </mc:Choice>
        </mc:AlternateContent>
        <mc:AlternateContent xmlns:mc="http://schemas.openxmlformats.org/markup-compatibility/2006">
          <mc:Choice Requires="x14">
            <control shapeId="3976" r:id="rId147" name="Check Box 2952">
              <controlPr defaultSize="0" autoFill="0" autoLine="0" autoPict="0">
                <anchor moveWithCells="1">
                  <from>
                    <xdr:col>7</xdr:col>
                    <xdr:colOff>152400</xdr:colOff>
                    <xdr:row>73</xdr:row>
                    <xdr:rowOff>209550</xdr:rowOff>
                  </from>
                  <to>
                    <xdr:col>7</xdr:col>
                    <xdr:colOff>431800</xdr:colOff>
                    <xdr:row>73</xdr:row>
                    <xdr:rowOff>450850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2"/>
  <sheetViews>
    <sheetView workbookViewId="0">
      <selection activeCell="C7" sqref="C7"/>
    </sheetView>
  </sheetViews>
  <sheetFormatPr baseColWidth="10" defaultColWidth="11" defaultRowHeight="11.5" x14ac:dyDescent="0.25"/>
  <cols>
    <col min="1" max="1" width="11" style="6"/>
    <col min="2" max="2" width="29.765625" style="5" customWidth="1"/>
    <col min="3" max="3" width="19.23046875" style="5" customWidth="1"/>
    <col min="4" max="4" width="25.23046875" style="5" customWidth="1"/>
    <col min="5" max="5" width="19.23046875" style="5" customWidth="1"/>
    <col min="6" max="6" width="11" style="5"/>
    <col min="7" max="16384" width="11" style="6"/>
  </cols>
  <sheetData>
    <row r="1" spans="1:6" s="4" customFormat="1" ht="39" customHeight="1" x14ac:dyDescent="0.3">
      <c r="A1" s="7"/>
      <c r="B1" s="2" t="s">
        <v>10</v>
      </c>
      <c r="C1" s="2" t="s">
        <v>11</v>
      </c>
      <c r="D1" s="2" t="s">
        <v>15</v>
      </c>
      <c r="E1" s="2" t="s">
        <v>16</v>
      </c>
      <c r="F1" s="3"/>
    </row>
    <row r="2" spans="1:6" s="4" customFormat="1" ht="39" customHeight="1" x14ac:dyDescent="0.3">
      <c r="A2" s="7">
        <v>1</v>
      </c>
      <c r="B2" s="2" t="s">
        <v>12</v>
      </c>
      <c r="C2" s="2"/>
      <c r="D2" s="2" t="str">
        <f>+B2</f>
        <v>Niveau 1
(E ≤ 100 F/L)</v>
      </c>
      <c r="E2" s="2">
        <v>1</v>
      </c>
      <c r="F2" s="3"/>
    </row>
    <row r="3" spans="1:6" s="4" customFormat="1" ht="39" customHeight="1" x14ac:dyDescent="0.3">
      <c r="A3" s="7">
        <f t="shared" ref="A3:A4" si="0">1+A2</f>
        <v>2</v>
      </c>
      <c r="B3" s="2" t="s">
        <v>13</v>
      </c>
      <c r="C3" s="2"/>
      <c r="D3" s="2" t="str">
        <f>+B3</f>
        <v>Niv. 2 
(100 ≤ E ≤ 6 000 F/L)</v>
      </c>
      <c r="E3" s="2">
        <v>2</v>
      </c>
      <c r="F3" s="3"/>
    </row>
    <row r="4" spans="1:6" s="4" customFormat="1" ht="39" customHeight="1" x14ac:dyDescent="0.3">
      <c r="A4" s="7">
        <f t="shared" si="0"/>
        <v>3</v>
      </c>
      <c r="B4" s="2" t="s">
        <v>14</v>
      </c>
      <c r="C4" s="2"/>
      <c r="D4" s="2" t="str">
        <f>+B4</f>
        <v>Niv. 3 
(6 000 ≤ E ≤ 25 000 F/L)</v>
      </c>
      <c r="E4" s="2">
        <v>3</v>
      </c>
      <c r="F4" s="3"/>
    </row>
    <row r="5" spans="1:6" x14ac:dyDescent="0.25">
      <c r="A5" s="4"/>
    </row>
    <row r="6" spans="1:6" x14ac:dyDescent="0.25">
      <c r="A6" s="4"/>
    </row>
    <row r="7" spans="1:6" x14ac:dyDescent="0.25">
      <c r="A7" s="4"/>
    </row>
    <row r="8" spans="1:6" x14ac:dyDescent="0.25">
      <c r="A8" s="4"/>
    </row>
    <row r="9" spans="1:6" x14ac:dyDescent="0.25">
      <c r="A9" s="4"/>
    </row>
    <row r="10" spans="1:6" x14ac:dyDescent="0.25">
      <c r="A10" s="4"/>
    </row>
    <row r="11" spans="1:6" x14ac:dyDescent="0.25">
      <c r="A11" s="4"/>
    </row>
    <row r="12" spans="1:6" x14ac:dyDescent="0.25">
      <c r="A12" s="4"/>
    </row>
    <row r="13" spans="1:6" x14ac:dyDescent="0.25">
      <c r="A13" s="4"/>
    </row>
    <row r="14" spans="1:6" x14ac:dyDescent="0.25">
      <c r="A14" s="4"/>
    </row>
    <row r="15" spans="1:6" x14ac:dyDescent="0.25">
      <c r="A15" s="4"/>
    </row>
    <row r="16" spans="1:6"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4"/>
    </row>
    <row r="29" spans="1:1" x14ac:dyDescent="0.25">
      <c r="A29" s="4"/>
    </row>
    <row r="30" spans="1:1" x14ac:dyDescent="0.25">
      <c r="A30" s="4"/>
    </row>
    <row r="31" spans="1:1" x14ac:dyDescent="0.25">
      <c r="A31" s="4"/>
    </row>
    <row r="32" spans="1:1" x14ac:dyDescent="0.25">
      <c r="A32" s="4"/>
    </row>
    <row r="33" spans="1:1" x14ac:dyDescent="0.25">
      <c r="A33" s="4"/>
    </row>
    <row r="34" spans="1:1" x14ac:dyDescent="0.25">
      <c r="A34" s="4"/>
    </row>
    <row r="35" spans="1:1" x14ac:dyDescent="0.25">
      <c r="A35" s="4"/>
    </row>
    <row r="36" spans="1:1" x14ac:dyDescent="0.25">
      <c r="A36" s="4"/>
    </row>
    <row r="37" spans="1:1" x14ac:dyDescent="0.25">
      <c r="A37" s="4"/>
    </row>
    <row r="38" spans="1:1" x14ac:dyDescent="0.25">
      <c r="A38" s="4"/>
    </row>
    <row r="39" spans="1:1" x14ac:dyDescent="0.25">
      <c r="A39" s="4"/>
    </row>
    <row r="40" spans="1:1" x14ac:dyDescent="0.25">
      <c r="A40" s="4"/>
    </row>
    <row r="41" spans="1:1" x14ac:dyDescent="0.25">
      <c r="A41" s="4"/>
    </row>
    <row r="42" spans="1:1" x14ac:dyDescent="0.25">
      <c r="A42" s="4"/>
    </row>
    <row r="43" spans="1:1" x14ac:dyDescent="0.25">
      <c r="A43" s="4"/>
    </row>
    <row r="44" spans="1:1" x14ac:dyDescent="0.25">
      <c r="A44" s="4"/>
    </row>
    <row r="45" spans="1:1" x14ac:dyDescent="0.25">
      <c r="A45" s="4"/>
    </row>
    <row r="46" spans="1:1" x14ac:dyDescent="0.25">
      <c r="A46" s="4"/>
    </row>
    <row r="47" spans="1:1" x14ac:dyDescent="0.25">
      <c r="A47" s="4"/>
    </row>
    <row r="48" spans="1:1" x14ac:dyDescent="0.25">
      <c r="A48" s="4"/>
    </row>
    <row r="49" spans="1:1" x14ac:dyDescent="0.25">
      <c r="A49" s="4"/>
    </row>
    <row r="50" spans="1:1" x14ac:dyDescent="0.25">
      <c r="A50" s="4"/>
    </row>
    <row r="51" spans="1:1" x14ac:dyDescent="0.25">
      <c r="A51" s="4"/>
    </row>
    <row r="52" spans="1:1" x14ac:dyDescent="0.25">
      <c r="A52" s="4"/>
    </row>
    <row r="53" spans="1:1" x14ac:dyDescent="0.25">
      <c r="A53" s="4"/>
    </row>
    <row r="54" spans="1:1" x14ac:dyDescent="0.25">
      <c r="A54" s="4"/>
    </row>
    <row r="55" spans="1:1" x14ac:dyDescent="0.25">
      <c r="A55" s="4"/>
    </row>
    <row r="56" spans="1:1" x14ac:dyDescent="0.25">
      <c r="A56" s="4"/>
    </row>
    <row r="57" spans="1:1" x14ac:dyDescent="0.25">
      <c r="A57" s="4"/>
    </row>
    <row r="58" spans="1:1" x14ac:dyDescent="0.25">
      <c r="A58" s="4"/>
    </row>
    <row r="59" spans="1:1" x14ac:dyDescent="0.25">
      <c r="A59" s="4"/>
    </row>
    <row r="60" spans="1:1" x14ac:dyDescent="0.25">
      <c r="A60" s="4"/>
    </row>
    <row r="61" spans="1:1" x14ac:dyDescent="0.25">
      <c r="A61" s="4"/>
    </row>
    <row r="62" spans="1:1" x14ac:dyDescent="0.25">
      <c r="A62" s="4"/>
    </row>
  </sheetData>
  <pageMargins left="0.21" right="0.2" top="0.72" bottom="0.44" header="0.2" footer="0.19"/>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C8" sqref="C8"/>
    </sheetView>
  </sheetViews>
  <sheetFormatPr baseColWidth="10" defaultRowHeight="13.5" x14ac:dyDescent="0.3"/>
  <sheetData>
    <row r="1" spans="1:1" x14ac:dyDescent="0.3">
      <c r="A1" t="s">
        <v>82</v>
      </c>
    </row>
    <row r="2" spans="1:1" x14ac:dyDescent="0.3">
      <c r="A2" t="s">
        <v>83</v>
      </c>
    </row>
    <row r="3" spans="1:1" x14ac:dyDescent="0.3">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Grille</vt:lpstr>
      <vt:lpstr>Niveaux d'empoussièrement</vt:lpstr>
      <vt:lpstr>Durée de l'intervention</vt:lpstr>
      <vt:lpstr>Grille!Impression_des_titres</vt:lpstr>
      <vt:lpstr>niveau</vt:lpstr>
      <vt:lpstr>Grille!Zone_d_impression</vt:lpstr>
    </vt:vector>
  </TitlesOfParts>
  <Company>CNAV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Fabrice Leray</dc:creator>
  <cp:keywords>Amiante confinement retrait interventions matériaux appareils fibres travaux terrains amiantifères obligations réglementaires propriétaires immeubles bâtis</cp:keywords>
  <cp:lastModifiedBy>Olivier Heaulme</cp:lastModifiedBy>
  <cp:lastPrinted>2018-06-20T06:34:23Z</cp:lastPrinted>
  <dcterms:created xsi:type="dcterms:W3CDTF">2012-10-25T14:47:25Z</dcterms:created>
  <dcterms:modified xsi:type="dcterms:W3CDTF">2018-06-28T07:07:24Z</dcterms:modified>
</cp:coreProperties>
</file>